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virs-my.sharepoint.com/personal/slobodan_zegarac_ivi_ac_rs/Documents/IVI/Finansijski plan IVI/2026/"/>
    </mc:Choice>
  </mc:AlternateContent>
  <xr:revisionPtr revIDLastSave="1078" documentId="13_ncr:1_{347CC4DF-041E-478F-BA3E-16F59D271B46}" xr6:coauthVersionLast="47" xr6:coauthVersionMax="47" xr10:uidLastSave="{A3B3A163-4EF3-4E1E-A2FD-0922796114E4}"/>
  <bookViews>
    <workbookView xWindow="-110" yWindow="-110" windowWidth="25820" windowHeight="15500" xr2:uid="{00000000-000D-0000-FFFF-FFFF00000000}"/>
  </bookViews>
  <sheets>
    <sheet name="ПОЧЕТНА" sheetId="1" r:id="rId1"/>
    <sheet name="ПРИХОДИ" sheetId="2" r:id="rId2"/>
    <sheet name="РАСХОДИ" sheetId="3" r:id="rId3"/>
    <sheet name="ФП-ИС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3" l="1"/>
  <c r="F26" i="3" l="1"/>
  <c r="J17" i="3" l="1"/>
  <c r="J55" i="3" l="1"/>
  <c r="I55" i="3"/>
  <c r="H55" i="3"/>
  <c r="G55" i="3"/>
  <c r="E34" i="3" l="1"/>
  <c r="J29" i="3" l="1"/>
  <c r="I29" i="3"/>
  <c r="H29" i="3"/>
  <c r="G29" i="3"/>
  <c r="F29" i="3"/>
  <c r="D29" i="3"/>
  <c r="E68" i="3" l="1"/>
  <c r="D64" i="3" l="1"/>
  <c r="J64" i="3"/>
  <c r="I64" i="3"/>
  <c r="H64" i="3"/>
  <c r="F64" i="3"/>
  <c r="F5" i="7" l="1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4" i="7"/>
  <c r="E49" i="3" l="1"/>
  <c r="G46" i="3" l="1"/>
  <c r="H46" i="3"/>
  <c r="I46" i="3"/>
  <c r="J46" i="3"/>
  <c r="G40" i="3"/>
  <c r="H40" i="3"/>
  <c r="I40" i="3"/>
  <c r="J40" i="3"/>
  <c r="G35" i="3"/>
  <c r="H35" i="3"/>
  <c r="I35" i="3"/>
  <c r="J35" i="3"/>
  <c r="G21" i="3"/>
  <c r="H21" i="3"/>
  <c r="I21" i="3"/>
  <c r="J21" i="3"/>
  <c r="G17" i="3"/>
  <c r="H17" i="3"/>
  <c r="I17" i="3"/>
  <c r="J70" i="3" l="1"/>
  <c r="I70" i="3"/>
  <c r="H70" i="3"/>
  <c r="G70" i="3"/>
  <c r="F24" i="2" l="1"/>
  <c r="D17" i="3" l="1"/>
  <c r="D21" i="3"/>
  <c r="D35" i="3"/>
  <c r="D40" i="3"/>
  <c r="D46" i="3"/>
  <c r="D55" i="3"/>
  <c r="E18" i="3"/>
  <c r="D70" i="3" l="1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1" i="7"/>
  <c r="C40" i="7"/>
  <c r="C39" i="7"/>
  <c r="C38" i="7"/>
  <c r="C37" i="7"/>
  <c r="C36" i="7"/>
  <c r="C35" i="7"/>
  <c r="C34" i="7"/>
  <c r="C32" i="7"/>
  <c r="C31" i="7"/>
  <c r="C30" i="7"/>
  <c r="C29" i="7"/>
  <c r="C28" i="7"/>
  <c r="C27" i="7" s="1"/>
  <c r="C26" i="7"/>
  <c r="C25" i="7"/>
  <c r="C24" i="7"/>
  <c r="C23" i="7"/>
  <c r="C22" i="7" s="1"/>
  <c r="C21" i="7"/>
  <c r="C20" i="7"/>
  <c r="C19" i="7"/>
  <c r="C18" i="7"/>
  <c r="C16" i="7"/>
  <c r="C15" i="7"/>
  <c r="C14" i="7"/>
  <c r="C13" i="7"/>
  <c r="C12" i="7"/>
  <c r="C11" i="7"/>
  <c r="C10" i="7"/>
  <c r="C9" i="7"/>
  <c r="C8" i="7" s="1"/>
  <c r="C7" i="7"/>
  <c r="C6" i="7"/>
  <c r="C4" i="7" s="1"/>
  <c r="C5" i="7"/>
  <c r="C33" i="7" l="1"/>
  <c r="C42" i="7"/>
  <c r="C17" i="7"/>
  <c r="C56" i="7" s="1"/>
  <c r="F35" i="3"/>
  <c r="E69" i="3"/>
  <c r="E59" i="3"/>
  <c r="E60" i="3"/>
  <c r="E61" i="3"/>
  <c r="E62" i="3"/>
  <c r="E38" i="3"/>
  <c r="E28" i="3"/>
  <c r="E25" i="3"/>
  <c r="E24" i="3"/>
  <c r="E53" i="3" l="1"/>
  <c r="F46" i="3"/>
  <c r="E37" i="3"/>
  <c r="E52" i="3"/>
  <c r="E41" i="3"/>
  <c r="F40" i="3"/>
  <c r="E42" i="3"/>
  <c r="E40" i="3" l="1"/>
  <c r="F55" i="3"/>
  <c r="E56" i="3"/>
  <c r="E57" i="3"/>
  <c r="E33" i="3"/>
  <c r="E44" i="3"/>
  <c r="E63" i="3"/>
  <c r="E55" i="3" l="1"/>
  <c r="F17" i="3"/>
  <c r="E20" i="3"/>
  <c r="E67" i="3"/>
  <c r="E66" i="3"/>
  <c r="E65" i="3"/>
  <c r="E58" i="3"/>
  <c r="E54" i="3"/>
  <c r="E51" i="3"/>
  <c r="E50" i="3"/>
  <c r="E48" i="3"/>
  <c r="E47" i="3"/>
  <c r="E45" i="3"/>
  <c r="E43" i="3"/>
  <c r="E39" i="3"/>
  <c r="E36" i="3"/>
  <c r="E32" i="3"/>
  <c r="E31" i="3"/>
  <c r="E30" i="3"/>
  <c r="E27" i="3"/>
  <c r="E23" i="3"/>
  <c r="E22" i="3"/>
  <c r="F21" i="3"/>
  <c r="E19" i="3"/>
  <c r="I24" i="2"/>
  <c r="H24" i="2"/>
  <c r="G24" i="2"/>
  <c r="E24" i="2"/>
  <c r="D23" i="2"/>
  <c r="D22" i="2"/>
  <c r="D21" i="2"/>
  <c r="D20" i="2"/>
  <c r="D19" i="2"/>
  <c r="D18" i="2"/>
  <c r="E29" i="3" l="1"/>
  <c r="F70" i="3"/>
  <c r="E64" i="3"/>
  <c r="E21" i="3"/>
  <c r="E17" i="3"/>
  <c r="E35" i="3"/>
  <c r="E46" i="3"/>
  <c r="D24" i="2"/>
  <c r="I25" i="2" l="1"/>
  <c r="F25" i="2"/>
  <c r="J24" i="2"/>
  <c r="H25" i="2"/>
  <c r="J23" i="2"/>
  <c r="J22" i="2"/>
  <c r="J21" i="2"/>
  <c r="J20" i="2"/>
  <c r="J19" i="2"/>
  <c r="J18" i="2"/>
  <c r="E25" i="2"/>
  <c r="G25" i="2"/>
  <c r="D25" i="2" l="1"/>
  <c r="E26" i="3"/>
  <c r="E70" i="3" s="1"/>
  <c r="K44" i="3" l="1"/>
  <c r="K64" i="3"/>
  <c r="K59" i="3"/>
  <c r="K61" i="3"/>
  <c r="K62" i="3"/>
  <c r="K63" i="3"/>
  <c r="K60" i="3"/>
  <c r="K46" i="3"/>
  <c r="K21" i="3"/>
  <c r="K29" i="3"/>
  <c r="K54" i="3"/>
  <c r="K70" i="3"/>
  <c r="H71" i="3"/>
  <c r="K40" i="3"/>
  <c r="J71" i="3"/>
  <c r="K28" i="3"/>
  <c r="I71" i="3"/>
  <c r="K27" i="3"/>
  <c r="K58" i="3"/>
  <c r="F71" i="3"/>
  <c r="K17" i="3" l="1"/>
  <c r="K35" i="3"/>
  <c r="K55" i="3"/>
  <c r="K26" i="3"/>
  <c r="K43" i="3"/>
  <c r="K45" i="3"/>
  <c r="G71" i="3"/>
  <c r="E71" i="3" s="1"/>
</calcChain>
</file>

<file path=xl/sharedStrings.xml><?xml version="1.0" encoding="utf-8"?>
<sst xmlns="http://schemas.openxmlformats.org/spreadsheetml/2006/main" count="225" uniqueCount="139">
  <si>
    <t>Истраживачко-развојни институт за вештачку интелигенцију Србије</t>
  </si>
  <si>
    <t>Нови Сад</t>
  </si>
  <si>
    <t>Фрушкогорска 11</t>
  </si>
  <si>
    <t>21000 Нови Сад</t>
  </si>
  <si>
    <t>Истраживачко-развојног института за вештачку интелигенцију Србије</t>
  </si>
  <si>
    <t>у динарима</t>
  </si>
  <si>
    <t>Ознака ОП</t>
  </si>
  <si>
    <t>Опис</t>
  </si>
  <si>
    <t>Износ остварених прихода и примања</t>
  </si>
  <si>
    <t>%
учешћа</t>
  </si>
  <si>
    <t>Укупно</t>
  </si>
  <si>
    <t>Приходи из буџета</t>
  </si>
  <si>
    <t>Фондови - страни и домаћи</t>
  </si>
  <si>
    <t>Донације</t>
  </si>
  <si>
    <t>Сопствена средства</t>
  </si>
  <si>
    <t>Република Србија</t>
  </si>
  <si>
    <t>Приходи од продаје производа и услуга на домаћем тржишту</t>
  </si>
  <si>
    <t>Приходи од продаје производа и услуга на иностраном тржишту</t>
  </si>
  <si>
    <t>Приходи од донација, дотација, субвенција и сл. из републичког буџета</t>
  </si>
  <si>
    <t>Приходи од донација, дотација и сл. од иностраних влада и међународних организација</t>
  </si>
  <si>
    <t>Приходи од донација, дотација и сл. од домаћих привредних друштава, предузетника и других правних лица</t>
  </si>
  <si>
    <t>Остали пословни приходи</t>
  </si>
  <si>
    <t>УКУПНО</t>
  </si>
  <si>
    <t>% учешћа</t>
  </si>
  <si>
    <t>Износ извршених расхода и издатака</t>
  </si>
  <si>
    <t>% Учешћа</t>
  </si>
  <si>
    <t>Расходи и издаци на терет буџета</t>
  </si>
  <si>
    <t>Коментар</t>
  </si>
  <si>
    <t>Трошкови осталог материјала (режијског)</t>
  </si>
  <si>
    <t>Исказују се трошкови режијског материјала (канцеларијски материјал, средства за одржавање хигијене, резервни делови, трошкови алата и инвентара)</t>
  </si>
  <si>
    <t>Трошкови ситног инвентара</t>
  </si>
  <si>
    <t>Трошкови канцеларијског материјала</t>
  </si>
  <si>
    <t>Трошкови горива и енергије</t>
  </si>
  <si>
    <t>Исказују се трошкови горива и енергије (електрична енергија, трошкови горива за возила)</t>
  </si>
  <si>
    <t>Трошкови електричне енергије</t>
  </si>
  <si>
    <t>Трошкови горива</t>
  </si>
  <si>
    <t>Трошкови зарада и накнада зарада (бруто)</t>
  </si>
  <si>
    <t>Tрошкови пореза и доприноса на зараде и накнаде зарада на терет послодавца</t>
  </si>
  <si>
    <t>Трошкови накнада по уговору о делу - бруто</t>
  </si>
  <si>
    <t>Остали лични расходи и накнаде</t>
  </si>
  <si>
    <t>Исказују се укупни трошкови осталих личних расхода и накнада као што су отпремнина за одлазак у пензију, јубиларне награде, накнаде трошкова смештаја и исхране на службеном путу, накнаде трошкова превоза на службеном путу, дневнице у земљи и иностранству, накнаде трошкова превоза на радно место и са радног места, накнаде за смештај и исхрану на терену, помоћ, поклони и остале накнаде трошкова запосленима, послодавцима и другим физичким лицима</t>
  </si>
  <si>
    <t>Трошкови дневница за службена путовања</t>
  </si>
  <si>
    <t>Трошкови превоза на посао и са посла</t>
  </si>
  <si>
    <t>Трошкови транспортних услуга</t>
  </si>
  <si>
    <t>Исказују се транспортне услуге других правних лица и предузетника (телефон, пошта, интернет...)</t>
  </si>
  <si>
    <t>Трошкови ПТТ услуга</t>
  </si>
  <si>
    <t>Остали трошкови транспортних услуга</t>
  </si>
  <si>
    <t>Исказују се трошкови интернета</t>
  </si>
  <si>
    <t>Трошкови закупа</t>
  </si>
  <si>
    <t>Исказују се закупнине основних средстава (опреме и пословног, складишног и другог простора)</t>
  </si>
  <si>
    <t>Трошкови сајмова</t>
  </si>
  <si>
    <t xml:space="preserve">Исказују се трошкови који настају у вези са излагањем на сајмовима и другим изложбама производа, робе и услуга у земљи и иностранству.
</t>
  </si>
  <si>
    <t>Трошкови осталих производних услуга</t>
  </si>
  <si>
    <t>Исказују се остале производне услуге, услуге заштите на раду, комуналне услуге, услуге у промету, трошкови регистрације возила и машина, трошкови објављивања огласа, трошкови коришћења ауто пута и трошкови за остале производне услуге</t>
  </si>
  <si>
    <t>Трошкови непроизводних услуга</t>
  </si>
  <si>
    <t>Исказују се трошкови адвокатских услуга, услуга ревизије, услуга консалтинга, здравствених услуга, књиговодствене услуге, услуга стручног образовања и усавршавања запослених и сл</t>
  </si>
  <si>
    <t>Трошкови адвокатских услуга</t>
  </si>
  <si>
    <t>Трошкови књиговодствених услуга</t>
  </si>
  <si>
    <t>Трошкови стручног усавршавања-котизације</t>
  </si>
  <si>
    <t>Трошкови стручног усавршавања запослених</t>
  </si>
  <si>
    <t>Трошкови консултанских услуга</t>
  </si>
  <si>
    <t>Трошкови репрезентације</t>
  </si>
  <si>
    <t>Исказују се издаци за репрезентацију, укључујући и вредност сопствених производа, робе и услуга.</t>
  </si>
  <si>
    <t>Трошкови премија осигурања</t>
  </si>
  <si>
    <t>Исказују се трошкови премија осигурања, осим премија по основу осигурања живота запослених.</t>
  </si>
  <si>
    <t>Трошкови платног промета</t>
  </si>
  <si>
    <t>Исказују се услуге платног промета и друге банкарске услуге које се плаћају за обављени платни промет и извршене друге банкарске услуге.</t>
  </si>
  <si>
    <t>Трошкови чланарина</t>
  </si>
  <si>
    <t>Исказују се чланарине пословним и другим удружењима, коморама и задружним савезима</t>
  </si>
  <si>
    <t>023</t>
  </si>
  <si>
    <t>Постројења и опрема</t>
  </si>
  <si>
    <t>Исказују се улагања у постројења и опрему (рачунари, сервери, канцеларијска опрема и намештај)</t>
  </si>
  <si>
    <t>0230</t>
  </si>
  <si>
    <t>Опрема - Пословни инвентар</t>
  </si>
  <si>
    <t>02331</t>
  </si>
  <si>
    <t>Опрема - Рачунари</t>
  </si>
  <si>
    <t>02332</t>
  </si>
  <si>
    <t>Опрема - Сервер</t>
  </si>
  <si>
    <t xml:space="preserve">Број: </t>
  </si>
  <si>
    <t>ФИНАНСИЈСКИ ПЛАН</t>
  </si>
  <si>
    <t>Трошкови средстава за одржавање хигијене</t>
  </si>
  <si>
    <t>012</t>
  </si>
  <si>
    <t>Софтвер и остала права</t>
  </si>
  <si>
    <t>Трошкови рекламе и пропаганде</t>
  </si>
  <si>
    <t>Трошкови премија осигурања некретнина, постројења и опреме</t>
  </si>
  <si>
    <t>Трошкови премија осигурања запослених</t>
  </si>
  <si>
    <t>Трошкови службених путовања</t>
  </si>
  <si>
    <t>Трошкови закупа опреме</t>
  </si>
  <si>
    <t>Трошкови закупа пословног простора</t>
  </si>
  <si>
    <t>Трошкови акредитације</t>
  </si>
  <si>
    <t>Трошкови мобилне телефоније</t>
  </si>
  <si>
    <t>Трошкови осталих непроизводних услуга</t>
  </si>
  <si>
    <t>Трошкови резервних делова</t>
  </si>
  <si>
    <t>Трошкови накнада физичким лицима по основу осталих уговора</t>
  </si>
  <si>
    <t>Трошкови једнократног отписа алата</t>
  </si>
  <si>
    <t>Таксе</t>
  </si>
  <si>
    <t>Негативне курсне разлике</t>
  </si>
  <si>
    <t>Расходи по основу исправки грешке из претходних година</t>
  </si>
  <si>
    <t>0280</t>
  </si>
  <si>
    <t>Улагање на туђим некретнинама</t>
  </si>
  <si>
    <t>Трошкови taxi и rent a car</t>
  </si>
  <si>
    <t>Исправка 1</t>
  </si>
  <si>
    <t>смештај и исхрана на службеном путу</t>
  </si>
  <si>
    <t>трошкови превоза на службеном путу</t>
  </si>
  <si>
    <t>Трошкови превоза на службеном путу</t>
  </si>
  <si>
    <t>накнада за запошљавање инвалида</t>
  </si>
  <si>
    <t>Република Србија
NITRA</t>
  </si>
  <si>
    <t>поштa</t>
  </si>
  <si>
    <t>мобилна телефонија</t>
  </si>
  <si>
    <t>Фондови -  домаћи</t>
  </si>
  <si>
    <t xml:space="preserve">Фондови - страни </t>
  </si>
  <si>
    <t>Фондови - страни</t>
  </si>
  <si>
    <t>Фондови - домаћи</t>
  </si>
  <si>
    <t xml:space="preserve"> ФИНАНСИЈСКИ ПЛАН </t>
  </si>
  <si>
    <t>Остали трошкови - интернет</t>
  </si>
  <si>
    <t>02333</t>
  </si>
  <si>
    <t>Опрема - Остала</t>
  </si>
  <si>
    <t>Нови Сад и Београд</t>
  </si>
  <si>
    <t>Исказују се укупни трошкови накнада по уговору о делу и Ауторском делу</t>
  </si>
  <si>
    <t>Трошкови средстава за одржавање хигијене и Услуге чишћења</t>
  </si>
  <si>
    <t>објављивање радова у часописима, школарине, избори у звања, обуке</t>
  </si>
  <si>
    <t>Финансијски план</t>
  </si>
  <si>
    <t>Исказују се трошкови обрачунатих зарада и остали лични расходи у складу са прописима којима се уређују радни односи  (Бруто 2 истраживачи и административни радници)</t>
  </si>
  <si>
    <t>канцеларијски материјал и тонери</t>
  </si>
  <si>
    <t>канцеларијске столице</t>
  </si>
  <si>
    <t>мс офице, лиценце</t>
  </si>
  <si>
    <t>мрежна опрема</t>
  </si>
  <si>
    <t>заштита на раду, исо, fuk,ЗОП,промоција, дизајн</t>
  </si>
  <si>
    <t>зa 2026. гoдину</t>
  </si>
  <si>
    <t>Истраживачко-развојног института за вештачку интелигенцију Србије за 2026. годину</t>
  </si>
  <si>
    <t>ПЛАНИРАНИ ПРИХОДИ И ПРИМАЊА ЗА 2026. ГОДИНУ</t>
  </si>
  <si>
    <t>ПЛАНИРАНИ РАСХОДИ И ИЗДАЦИ ЗА 2026. ГОДИНУ</t>
  </si>
  <si>
    <t>ISO 9001- 27001, сертификација стандарда</t>
  </si>
  <si>
    <t>трансфер до аеродрома, аутобус интерна конференција</t>
  </si>
  <si>
    <t>Уговори о допунском раду , пракса, ППП, Стипендија</t>
  </si>
  <si>
    <t>новогодишњи пакетићи за децу запослених</t>
  </si>
  <si>
    <t>Финансијаски план 2026.</t>
  </si>
  <si>
    <t>Дана: 23.03.2026.</t>
  </si>
  <si>
    <t>Број: 2026-03-23/2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</si>
</sst>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sz val="11"/>
      <color rgb="FF000000"/>
      <name val="Arial"/>
      <family val="2"/>
    </font>
    <font>
      <sz val="11"/>
      <name val="Calibri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sz val="9"/>
      <color rgb="FF000000"/>
      <name val="Arial"/>
      <family val="2"/>
    </font>
    <font>
      <sz val="14"/>
      <color rgb="FF000000"/>
      <name val="Arial"/>
      <family val="2"/>
    </font>
    <font>
      <sz val="11"/>
      <color theme="1"/>
      <name val="Calibri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sz val="10"/>
      <color rgb="FF333333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sz val="9"/>
      <color theme="1"/>
      <name val="Calibri"/>
      <family val="2"/>
    </font>
    <font>
      <sz val="9"/>
      <color rgb="FF333333"/>
      <name val="Calibri"/>
      <family val="2"/>
    </font>
    <font>
      <sz val="8"/>
      <color rgb="FF333333"/>
      <name val="Calibri"/>
      <family val="2"/>
    </font>
    <font>
      <sz val="8"/>
      <color theme="1"/>
      <name val="Calibri"/>
      <family val="2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333333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8" fillId="0" borderId="0"/>
    <xf numFmtId="0" fontId="30" fillId="0" borderId="0"/>
    <xf numFmtId="0" fontId="31" fillId="0" borderId="0"/>
    <xf numFmtId="0" fontId="32" fillId="0" borderId="0"/>
  </cellStyleXfs>
  <cellXfs count="18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1" xfId="0" applyFont="1" applyBorder="1"/>
    <xf numFmtId="0" fontId="4" fillId="0" borderId="0" xfId="0" applyFont="1"/>
    <xf numFmtId="0" fontId="0" fillId="0" borderId="2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3" fontId="12" fillId="0" borderId="10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0" fontId="13" fillId="0" borderId="0" xfId="0" applyFont="1"/>
    <xf numFmtId="0" fontId="14" fillId="2" borderId="10" xfId="0" applyFont="1" applyFill="1" applyBorder="1"/>
    <xf numFmtId="3" fontId="14" fillId="2" borderId="10" xfId="0" applyNumberFormat="1" applyFont="1" applyFill="1" applyBorder="1" applyAlignment="1">
      <alignment horizontal="center"/>
    </xf>
    <xf numFmtId="0" fontId="11" fillId="2" borderId="10" xfId="0" applyFont="1" applyFill="1" applyBorder="1"/>
    <xf numFmtId="4" fontId="11" fillId="2" borderId="10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12" fillId="0" borderId="0" xfId="0" applyFont="1"/>
    <xf numFmtId="0" fontId="15" fillId="0" borderId="0" xfId="0" applyFont="1" applyAlignment="1">
      <alignment horizontal="left" vertical="top" wrapText="1"/>
    </xf>
    <xf numFmtId="0" fontId="14" fillId="0" borderId="0" xfId="0" applyFont="1"/>
    <xf numFmtId="0" fontId="12" fillId="0" borderId="10" xfId="0" applyFont="1" applyBorder="1"/>
    <xf numFmtId="0" fontId="11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wrapText="1"/>
    </xf>
    <xf numFmtId="0" fontId="16" fillId="3" borderId="10" xfId="0" applyFont="1" applyFill="1" applyBorder="1" applyAlignment="1">
      <alignment wrapText="1"/>
    </xf>
    <xf numFmtId="0" fontId="12" fillId="0" borderId="10" xfId="0" applyFont="1" applyBorder="1" applyAlignment="1">
      <alignment horizontal="right"/>
    </xf>
    <xf numFmtId="0" fontId="12" fillId="0" borderId="12" xfId="0" applyFont="1" applyBorder="1" applyAlignment="1">
      <alignment horizontal="left"/>
    </xf>
    <xf numFmtId="0" fontId="16" fillId="0" borderId="10" xfId="0" applyFont="1" applyBorder="1" applyAlignment="1">
      <alignment wrapText="1"/>
    </xf>
    <xf numFmtId="0" fontId="12" fillId="0" borderId="9" xfId="0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0" fontId="12" fillId="0" borderId="11" xfId="0" applyFont="1" applyBorder="1"/>
    <xf numFmtId="0" fontId="16" fillId="0" borderId="0" xfId="0" applyFont="1"/>
    <xf numFmtId="0" fontId="12" fillId="3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right"/>
    </xf>
    <xf numFmtId="0" fontId="16" fillId="4" borderId="10" xfId="0" applyFont="1" applyFill="1" applyBorder="1" applyAlignment="1">
      <alignment wrapText="1"/>
    </xf>
    <xf numFmtId="0" fontId="17" fillId="0" borderId="9" xfId="0" applyFont="1" applyBorder="1" applyAlignment="1">
      <alignment horizontal="right"/>
    </xf>
    <xf numFmtId="0" fontId="18" fillId="4" borderId="10" xfId="0" applyFont="1" applyFill="1" applyBorder="1" applyAlignment="1">
      <alignment horizontal="right"/>
    </xf>
    <xf numFmtId="0" fontId="18" fillId="4" borderId="12" xfId="0" applyFont="1" applyFill="1" applyBorder="1"/>
    <xf numFmtId="0" fontId="16" fillId="0" borderId="10" xfId="0" applyFont="1" applyBorder="1"/>
    <xf numFmtId="0" fontId="18" fillId="4" borderId="9" xfId="0" applyFont="1" applyFill="1" applyBorder="1" applyAlignment="1">
      <alignment horizontal="right"/>
    </xf>
    <xf numFmtId="0" fontId="19" fillId="4" borderId="10" xfId="0" applyFont="1" applyFill="1" applyBorder="1" applyAlignment="1">
      <alignment wrapText="1"/>
    </xf>
    <xf numFmtId="0" fontId="17" fillId="3" borderId="10" xfId="0" applyFont="1" applyFill="1" applyBorder="1" applyAlignment="1">
      <alignment horizontal="center"/>
    </xf>
    <xf numFmtId="0" fontId="17" fillId="3" borderId="12" xfId="0" applyFont="1" applyFill="1" applyBorder="1"/>
    <xf numFmtId="0" fontId="20" fillId="3" borderId="10" xfId="0" applyFont="1" applyFill="1" applyBorder="1" applyAlignment="1">
      <alignment wrapText="1"/>
    </xf>
    <xf numFmtId="0" fontId="17" fillId="3" borderId="11" xfId="0" applyFont="1" applyFill="1" applyBorder="1" applyAlignment="1">
      <alignment wrapText="1"/>
    </xf>
    <xf numFmtId="0" fontId="12" fillId="4" borderId="10" xfId="0" applyFont="1" applyFill="1" applyBorder="1" applyAlignment="1">
      <alignment horizontal="right"/>
    </xf>
    <xf numFmtId="0" fontId="12" fillId="4" borderId="11" xfId="0" applyFont="1" applyFill="1" applyBorder="1" applyAlignment="1">
      <alignment wrapText="1"/>
    </xf>
    <xf numFmtId="49" fontId="12" fillId="3" borderId="10" xfId="0" applyNumberFormat="1" applyFont="1" applyFill="1" applyBorder="1" applyAlignment="1">
      <alignment horizontal="center"/>
    </xf>
    <xf numFmtId="49" fontId="12" fillId="0" borderId="10" xfId="0" applyNumberFormat="1" applyFont="1" applyBorder="1" applyAlignment="1">
      <alignment horizontal="right"/>
    </xf>
    <xf numFmtId="0" fontId="12" fillId="0" borderId="12" xfId="0" applyFont="1" applyBorder="1"/>
    <xf numFmtId="0" fontId="20" fillId="0" borderId="10" xfId="0" applyFont="1" applyBorder="1" applyAlignment="1">
      <alignment wrapText="1"/>
    </xf>
    <xf numFmtId="49" fontId="12" fillId="0" borderId="9" xfId="0" applyNumberFormat="1" applyFont="1" applyBorder="1" applyAlignment="1">
      <alignment horizontal="right"/>
    </xf>
    <xf numFmtId="0" fontId="14" fillId="5" borderId="10" xfId="0" applyFont="1" applyFill="1" applyBorder="1"/>
    <xf numFmtId="3" fontId="14" fillId="5" borderId="10" xfId="0" applyNumberFormat="1" applyFont="1" applyFill="1" applyBorder="1" applyAlignment="1">
      <alignment horizontal="center"/>
    </xf>
    <xf numFmtId="0" fontId="11" fillId="0" borderId="10" xfId="0" applyFont="1" applyBorder="1"/>
    <xf numFmtId="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wrapText="1"/>
    </xf>
    <xf numFmtId="49" fontId="21" fillId="3" borderId="10" xfId="0" applyNumberFormat="1" applyFont="1" applyFill="1" applyBorder="1" applyAlignment="1">
      <alignment horizontal="center"/>
    </xf>
    <xf numFmtId="0" fontId="21" fillId="3" borderId="11" xfId="0" applyFont="1" applyFill="1" applyBorder="1" applyAlignment="1">
      <alignment wrapText="1"/>
    </xf>
    <xf numFmtId="0" fontId="22" fillId="3" borderId="12" xfId="0" applyFont="1" applyFill="1" applyBorder="1" applyAlignment="1">
      <alignment wrapText="1"/>
    </xf>
    <xf numFmtId="3" fontId="21" fillId="3" borderId="10" xfId="0" applyNumberFormat="1" applyFont="1" applyFill="1" applyBorder="1" applyAlignment="1">
      <alignment horizontal="center"/>
    </xf>
    <xf numFmtId="3" fontId="21" fillId="3" borderId="12" xfId="0" applyNumberFormat="1" applyFont="1" applyFill="1" applyBorder="1" applyAlignment="1">
      <alignment horizontal="center"/>
    </xf>
    <xf numFmtId="4" fontId="21" fillId="3" borderId="10" xfId="0" applyNumberFormat="1" applyFont="1" applyFill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21" fillId="0" borderId="12" xfId="0" applyNumberFormat="1" applyFont="1" applyBorder="1" applyAlignment="1">
      <alignment horizontal="center"/>
    </xf>
    <xf numFmtId="4" fontId="21" fillId="0" borderId="10" xfId="0" applyNumberFormat="1" applyFont="1" applyBorder="1" applyAlignment="1">
      <alignment horizontal="center"/>
    </xf>
    <xf numFmtId="3" fontId="21" fillId="4" borderId="10" xfId="0" applyNumberFormat="1" applyFont="1" applyFill="1" applyBorder="1" applyAlignment="1">
      <alignment horizontal="center"/>
    </xf>
    <xf numFmtId="3" fontId="22" fillId="3" borderId="10" xfId="0" applyNumberFormat="1" applyFont="1" applyFill="1" applyBorder="1" applyAlignment="1">
      <alignment horizontal="center"/>
    </xf>
    <xf numFmtId="3" fontId="21" fillId="4" borderId="12" xfId="0" applyNumberFormat="1" applyFont="1" applyFill="1" applyBorder="1" applyAlignment="1">
      <alignment horizontal="center"/>
    </xf>
    <xf numFmtId="4" fontId="21" fillId="4" borderId="10" xfId="0" applyNumberFormat="1" applyFont="1" applyFill="1" applyBorder="1" applyAlignment="1">
      <alignment horizontal="center"/>
    </xf>
    <xf numFmtId="3" fontId="23" fillId="4" borderId="10" xfId="0" applyNumberFormat="1" applyFont="1" applyFill="1" applyBorder="1" applyAlignment="1">
      <alignment horizontal="center"/>
    </xf>
    <xf numFmtId="3" fontId="23" fillId="4" borderId="12" xfId="0" applyNumberFormat="1" applyFont="1" applyFill="1" applyBorder="1" applyAlignment="1">
      <alignment horizontal="center"/>
    </xf>
    <xf numFmtId="4" fontId="23" fillId="4" borderId="10" xfId="0" applyNumberFormat="1" applyFont="1" applyFill="1" applyBorder="1" applyAlignment="1">
      <alignment horizontal="center"/>
    </xf>
    <xf numFmtId="3" fontId="22" fillId="3" borderId="12" xfId="0" applyNumberFormat="1" applyFont="1" applyFill="1" applyBorder="1" applyAlignment="1">
      <alignment horizontal="center"/>
    </xf>
    <xf numFmtId="4" fontId="22" fillId="3" borderId="10" xfId="0" applyNumberFormat="1" applyFont="1" applyFill="1" applyBorder="1" applyAlignment="1">
      <alignment horizontal="center"/>
    </xf>
    <xf numFmtId="0" fontId="21" fillId="0" borderId="11" xfId="0" applyFont="1" applyBorder="1" applyAlignment="1">
      <alignment wrapText="1"/>
    </xf>
    <xf numFmtId="3" fontId="24" fillId="3" borderId="5" xfId="0" applyNumberFormat="1" applyFont="1" applyFill="1" applyBorder="1" applyAlignment="1">
      <alignment horizontal="center"/>
    </xf>
    <xf numFmtId="3" fontId="24" fillId="0" borderId="5" xfId="0" applyNumberFormat="1" applyFont="1" applyBorder="1" applyAlignment="1">
      <alignment horizontal="center"/>
    </xf>
    <xf numFmtId="3" fontId="24" fillId="3" borderId="5" xfId="0" applyNumberFormat="1" applyFont="1" applyFill="1" applyBorder="1" applyAlignment="1">
      <alignment horizontal="center" wrapText="1"/>
    </xf>
    <xf numFmtId="3" fontId="25" fillId="5" borderId="10" xfId="0" applyNumberFormat="1" applyFont="1" applyFill="1" applyBorder="1" applyAlignment="1">
      <alignment horizontal="center"/>
    </xf>
    <xf numFmtId="0" fontId="22" fillId="0" borderId="12" xfId="0" applyFont="1" applyBorder="1"/>
    <xf numFmtId="0" fontId="21" fillId="4" borderId="11" xfId="0" applyFont="1" applyFill="1" applyBorder="1" applyAlignment="1">
      <alignment wrapText="1"/>
    </xf>
    <xf numFmtId="0" fontId="23" fillId="4" borderId="12" xfId="0" applyFont="1" applyFill="1" applyBorder="1"/>
    <xf numFmtId="0" fontId="26" fillId="4" borderId="10" xfId="0" applyFont="1" applyFill="1" applyBorder="1" applyAlignment="1">
      <alignment wrapText="1"/>
    </xf>
    <xf numFmtId="0" fontId="2" fillId="0" borderId="8" xfId="0" applyFont="1" applyBorder="1"/>
    <xf numFmtId="0" fontId="11" fillId="0" borderId="5" xfId="0" applyFont="1" applyBorder="1"/>
    <xf numFmtId="3" fontId="0" fillId="0" borderId="0" xfId="0" applyNumberFormat="1"/>
    <xf numFmtId="0" fontId="27" fillId="3" borderId="11" xfId="0" applyFont="1" applyFill="1" applyBorder="1" applyAlignment="1">
      <alignment wrapText="1"/>
    </xf>
    <xf numFmtId="4" fontId="24" fillId="3" borderId="15" xfId="0" applyNumberFormat="1" applyFont="1" applyFill="1" applyBorder="1" applyAlignment="1">
      <alignment horizontal="center"/>
    </xf>
    <xf numFmtId="3" fontId="21" fillId="3" borderId="15" xfId="0" applyNumberFormat="1" applyFont="1" applyFill="1" applyBorder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3" fontId="24" fillId="3" borderId="15" xfId="0" applyNumberFormat="1" applyFont="1" applyFill="1" applyBorder="1" applyAlignment="1">
      <alignment horizontal="center"/>
    </xf>
    <xf numFmtId="3" fontId="23" fillId="4" borderId="15" xfId="0" applyNumberFormat="1" applyFont="1" applyFill="1" applyBorder="1" applyAlignment="1">
      <alignment horizontal="center"/>
    </xf>
    <xf numFmtId="3" fontId="24" fillId="3" borderId="15" xfId="0" applyNumberFormat="1" applyFont="1" applyFill="1" applyBorder="1" applyAlignment="1">
      <alignment horizontal="center" wrapText="1"/>
    </xf>
    <xf numFmtId="3" fontId="24" fillId="4" borderId="15" xfId="0" applyNumberFormat="1" applyFont="1" applyFill="1" applyBorder="1" applyAlignment="1">
      <alignment horizontal="center" wrapText="1"/>
    </xf>
    <xf numFmtId="3" fontId="24" fillId="0" borderId="15" xfId="0" applyNumberFormat="1" applyFont="1" applyBorder="1" applyAlignment="1">
      <alignment horizontal="center" wrapText="1"/>
    </xf>
    <xf numFmtId="49" fontId="27" fillId="0" borderId="9" xfId="0" applyNumberFormat="1" applyFont="1" applyBorder="1" applyAlignment="1">
      <alignment horizontal="right"/>
    </xf>
    <xf numFmtId="0" fontId="27" fillId="0" borderId="12" xfId="0" applyFont="1" applyBorder="1"/>
    <xf numFmtId="0" fontId="11" fillId="0" borderId="15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3" fontId="21" fillId="3" borderId="14" xfId="0" applyNumberFormat="1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3" fontId="21" fillId="3" borderId="7" xfId="0" applyNumberFormat="1" applyFont="1" applyFill="1" applyBorder="1" applyAlignment="1">
      <alignment horizontal="center"/>
    </xf>
    <xf numFmtId="0" fontId="11" fillId="0" borderId="15" xfId="0" applyFont="1" applyBorder="1"/>
    <xf numFmtId="0" fontId="2" fillId="0" borderId="15" xfId="0" applyFont="1" applyBorder="1"/>
    <xf numFmtId="0" fontId="14" fillId="0" borderId="15" xfId="0" applyFont="1" applyBorder="1" applyAlignment="1">
      <alignment vertical="center" wrapText="1"/>
    </xf>
    <xf numFmtId="3" fontId="24" fillId="0" borderId="15" xfId="0" applyNumberFormat="1" applyFont="1" applyBorder="1" applyAlignment="1">
      <alignment horizontal="center"/>
    </xf>
    <xf numFmtId="3" fontId="24" fillId="4" borderId="15" xfId="0" applyNumberFormat="1" applyFont="1" applyFill="1" applyBorder="1" applyAlignment="1">
      <alignment horizontal="center"/>
    </xf>
    <xf numFmtId="3" fontId="22" fillId="3" borderId="15" xfId="0" applyNumberFormat="1" applyFont="1" applyFill="1" applyBorder="1" applyAlignment="1">
      <alignment horizontal="center"/>
    </xf>
    <xf numFmtId="3" fontId="14" fillId="5" borderId="15" xfId="0" applyNumberFormat="1" applyFont="1" applyFill="1" applyBorder="1" applyAlignment="1">
      <alignment horizontal="center"/>
    </xf>
    <xf numFmtId="4" fontId="0" fillId="0" borderId="0" xfId="0" applyNumberFormat="1"/>
    <xf numFmtId="0" fontId="11" fillId="0" borderId="11" xfId="0" applyFont="1" applyBorder="1" applyAlignment="1">
      <alignment horizontal="center"/>
    </xf>
    <xf numFmtId="0" fontId="12" fillId="3" borderId="16" xfId="0" applyFont="1" applyFill="1" applyBorder="1" applyAlignment="1">
      <alignment wrapText="1"/>
    </xf>
    <xf numFmtId="0" fontId="22" fillId="0" borderId="6" xfId="0" applyFont="1" applyBorder="1"/>
    <xf numFmtId="0" fontId="17" fillId="0" borderId="3" xfId="0" applyFont="1" applyBorder="1"/>
    <xf numFmtId="0" fontId="22" fillId="0" borderId="3" xfId="0" applyFont="1" applyBorder="1" applyAlignment="1">
      <alignment wrapText="1"/>
    </xf>
    <xf numFmtId="0" fontId="12" fillId="3" borderId="5" xfId="0" applyFont="1" applyFill="1" applyBorder="1" applyAlignment="1">
      <alignment wrapText="1"/>
    </xf>
    <xf numFmtId="0" fontId="14" fillId="5" borderId="5" xfId="0" applyFont="1" applyFill="1" applyBorder="1"/>
    <xf numFmtId="3" fontId="21" fillId="0" borderId="7" xfId="0" applyNumberFormat="1" applyFont="1" applyBorder="1" applyAlignment="1">
      <alignment horizontal="center"/>
    </xf>
    <xf numFmtId="3" fontId="21" fillId="4" borderId="7" xfId="0" applyNumberFormat="1" applyFont="1" applyFill="1" applyBorder="1" applyAlignment="1">
      <alignment horizontal="center"/>
    </xf>
    <xf numFmtId="3" fontId="21" fillId="3" borderId="17" xfId="0" applyNumberFormat="1" applyFont="1" applyFill="1" applyBorder="1" applyAlignment="1">
      <alignment horizontal="center"/>
    </xf>
    <xf numFmtId="3" fontId="22" fillId="3" borderId="7" xfId="0" applyNumberFormat="1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center"/>
    </xf>
    <xf numFmtId="4" fontId="14" fillId="0" borderId="7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/>
    </xf>
    <xf numFmtId="3" fontId="12" fillId="3" borderId="15" xfId="0" applyNumberFormat="1" applyFont="1" applyFill="1" applyBorder="1" applyAlignment="1">
      <alignment horizontal="center" wrapText="1"/>
    </xf>
    <xf numFmtId="3" fontId="27" fillId="3" borderId="15" xfId="0" applyNumberFormat="1" applyFont="1" applyFill="1" applyBorder="1" applyAlignment="1">
      <alignment horizontal="center" wrapText="1"/>
    </xf>
    <xf numFmtId="3" fontId="22" fillId="0" borderId="15" xfId="0" applyNumberFormat="1" applyFont="1" applyBorder="1" applyAlignment="1">
      <alignment horizontal="center"/>
    </xf>
    <xf numFmtId="3" fontId="17" fillId="0" borderId="15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 wrapText="1"/>
    </xf>
    <xf numFmtId="3" fontId="18" fillId="4" borderId="15" xfId="0" applyNumberFormat="1" applyFont="1" applyFill="1" applyBorder="1" applyAlignment="1">
      <alignment horizontal="center"/>
    </xf>
    <xf numFmtId="3" fontId="22" fillId="3" borderId="15" xfId="0" applyNumberFormat="1" applyFont="1" applyFill="1" applyBorder="1" applyAlignment="1">
      <alignment horizontal="center" wrapText="1"/>
    </xf>
    <xf numFmtId="3" fontId="17" fillId="3" borderId="15" xfId="0" applyNumberFormat="1" applyFont="1" applyFill="1" applyBorder="1" applyAlignment="1">
      <alignment horizontal="center" wrapText="1"/>
    </xf>
    <xf numFmtId="3" fontId="12" fillId="4" borderId="15" xfId="0" applyNumberFormat="1" applyFont="1" applyFill="1" applyBorder="1" applyAlignment="1">
      <alignment horizontal="center" wrapText="1"/>
    </xf>
    <xf numFmtId="3" fontId="21" fillId="4" borderId="15" xfId="0" applyNumberFormat="1" applyFont="1" applyFill="1" applyBorder="1" applyAlignment="1">
      <alignment horizontal="center" wrapText="1"/>
    </xf>
    <xf numFmtId="3" fontId="21" fillId="0" borderId="15" xfId="0" applyNumberFormat="1" applyFont="1" applyBorder="1" applyAlignment="1">
      <alignment horizontal="center" wrapText="1"/>
    </xf>
    <xf numFmtId="3" fontId="21" fillId="3" borderId="15" xfId="0" applyNumberFormat="1" applyFont="1" applyFill="1" applyBorder="1" applyAlignment="1">
      <alignment horizontal="center" wrapText="1"/>
    </xf>
    <xf numFmtId="3" fontId="27" fillId="0" borderId="15" xfId="0" applyNumberFormat="1" applyFont="1" applyBorder="1" applyAlignment="1">
      <alignment horizontal="center"/>
    </xf>
    <xf numFmtId="0" fontId="16" fillId="3" borderId="7" xfId="0" applyFont="1" applyFill="1" applyBorder="1" applyAlignment="1">
      <alignment wrapText="1"/>
    </xf>
    <xf numFmtId="3" fontId="21" fillId="3" borderId="18" xfId="0" applyNumberFormat="1" applyFont="1" applyFill="1" applyBorder="1" applyAlignment="1">
      <alignment horizontal="center"/>
    </xf>
    <xf numFmtId="4" fontId="21" fillId="3" borderId="13" xfId="0" applyNumberFormat="1" applyFont="1" applyFill="1" applyBorder="1" applyAlignment="1">
      <alignment horizontal="center"/>
    </xf>
    <xf numFmtId="4" fontId="21" fillId="3" borderId="9" xfId="0" applyNumberFormat="1" applyFont="1" applyFill="1" applyBorder="1" applyAlignment="1">
      <alignment horizontal="center"/>
    </xf>
    <xf numFmtId="4" fontId="21" fillId="3" borderId="15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2" fillId="0" borderId="12" xfId="0" applyFont="1" applyBorder="1" applyAlignment="1">
      <alignment horizontal="left" wrapText="1"/>
    </xf>
    <xf numFmtId="3" fontId="23" fillId="0" borderId="10" xfId="0" applyNumberFormat="1" applyFont="1" applyBorder="1" applyAlignment="1">
      <alignment horizontal="center"/>
    </xf>
    <xf numFmtId="3" fontId="21" fillId="4" borderId="5" xfId="0" applyNumberFormat="1" applyFont="1" applyFill="1" applyBorder="1" applyAlignment="1">
      <alignment horizontal="center"/>
    </xf>
    <xf numFmtId="3" fontId="24" fillId="0" borderId="5" xfId="0" applyNumberFormat="1" applyFont="1" applyBorder="1" applyAlignment="1">
      <alignment horizontal="center" wrapText="1"/>
    </xf>
    <xf numFmtId="3" fontId="12" fillId="0" borderId="0" xfId="0" applyNumberFormat="1" applyFont="1"/>
    <xf numFmtId="4" fontId="12" fillId="0" borderId="0" xfId="0" applyNumberFormat="1" applyFont="1"/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11" fillId="0" borderId="4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3" xfId="0" applyFont="1" applyBorder="1"/>
    <xf numFmtId="0" fontId="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3" xfId="0" applyFont="1" applyBorder="1" applyAlignment="1">
      <alignment horizontal="right"/>
    </xf>
    <xf numFmtId="0" fontId="11" fillId="0" borderId="4" xfId="0" applyFont="1" applyBorder="1" applyAlignment="1">
      <alignment horizontal="center" wrapText="1"/>
    </xf>
    <xf numFmtId="0" fontId="2" fillId="0" borderId="8" xfId="0" applyFont="1" applyBorder="1"/>
    <xf numFmtId="0" fontId="1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1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0" borderId="3" xfId="0" applyFont="1" applyBorder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24" fillId="0" borderId="5" xfId="0" applyNumberFormat="1" applyFont="1" applyFill="1" applyBorder="1" applyAlignment="1">
      <alignment horizontal="center" wrapText="1"/>
    </xf>
    <xf numFmtId="3" fontId="21" fillId="0" borderId="15" xfId="0" applyNumberFormat="1" applyFont="1" applyFill="1" applyBorder="1" applyAlignment="1">
      <alignment horizontal="center"/>
    </xf>
  </cellXfs>
  <cellStyles count="5">
    <cellStyle name="Normal" xfId="0" builtinId="0"/>
    <cellStyle name="Normal 2" xfId="1" xr:uid="{696E03B0-F36B-453A-889D-CF87B40C7CD2}"/>
    <cellStyle name="Normal 3" xfId="2" xr:uid="{749ACA8C-4AB3-4E1D-A752-1F2B14E32862}"/>
    <cellStyle name="Normal 4" xfId="3" xr:uid="{B07C3828-67C7-4E87-92AC-7BDB5B81B418}"/>
    <cellStyle name="Normal 5" xfId="4" xr:uid="{AFB04910-A94C-4874-A372-F616956DF9D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I17" sqref="I17"/>
    </sheetView>
  </sheetViews>
  <sheetFormatPr defaultColWidth="14.453125" defaultRowHeight="15" customHeight="1" x14ac:dyDescent="0.35"/>
  <cols>
    <col min="1" max="1" width="20.81640625" customWidth="1"/>
    <col min="2" max="7" width="8" customWidth="1"/>
    <col min="8" max="8" width="9.1796875" customWidth="1"/>
    <col min="9" max="9" width="11.81640625" customWidth="1"/>
    <col min="10" max="10" width="8" customWidth="1"/>
  </cols>
  <sheetData>
    <row r="1" spans="1:10" ht="18.75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5" customHeight="1" x14ac:dyDescent="0.35">
      <c r="A2" s="164" t="s">
        <v>0</v>
      </c>
      <c r="B2" s="162"/>
      <c r="C2" s="162"/>
      <c r="D2" s="162"/>
      <c r="E2" s="162"/>
      <c r="F2" s="162"/>
      <c r="G2" s="162"/>
      <c r="H2" s="162"/>
      <c r="I2" s="162"/>
      <c r="J2" s="2"/>
    </row>
    <row r="3" spans="1:10" ht="18.75" customHeight="1" x14ac:dyDescent="0.35">
      <c r="A3" s="164" t="s">
        <v>1</v>
      </c>
      <c r="B3" s="162"/>
      <c r="C3" s="162"/>
      <c r="D3" s="162"/>
      <c r="E3" s="162"/>
      <c r="F3" s="2"/>
      <c r="G3" s="2"/>
      <c r="H3" s="2"/>
      <c r="I3" s="2"/>
      <c r="J3" s="2"/>
    </row>
    <row r="4" spans="1:10" ht="15" customHeight="1" x14ac:dyDescent="0.35">
      <c r="A4" s="164" t="s">
        <v>2</v>
      </c>
      <c r="B4" s="162"/>
      <c r="C4" s="162"/>
      <c r="D4" s="162"/>
      <c r="E4" s="162"/>
      <c r="F4" s="2"/>
      <c r="G4" s="2"/>
      <c r="H4" s="2"/>
      <c r="I4" s="2"/>
      <c r="J4" s="2"/>
    </row>
    <row r="5" spans="1:10" ht="15" customHeight="1" x14ac:dyDescent="0.35">
      <c r="A5" s="164" t="s">
        <v>3</v>
      </c>
      <c r="B5" s="162"/>
      <c r="C5" s="162"/>
      <c r="D5" s="162"/>
      <c r="E5" s="162"/>
      <c r="F5" s="2"/>
      <c r="G5" s="2"/>
      <c r="H5" s="2"/>
      <c r="I5" s="2"/>
      <c r="J5" s="2"/>
    </row>
    <row r="6" spans="1:10" ht="14.5" x14ac:dyDescent="0.35">
      <c r="A6" s="1"/>
      <c r="B6" s="1"/>
      <c r="C6" s="1"/>
      <c r="D6" s="1"/>
      <c r="E6" s="1"/>
      <c r="F6" s="2"/>
      <c r="G6" s="2"/>
      <c r="H6" s="2"/>
      <c r="I6" s="2"/>
      <c r="J6" s="2"/>
    </row>
    <row r="7" spans="1:10" ht="14.5" x14ac:dyDescent="0.35">
      <c r="A7" s="1" t="s">
        <v>138</v>
      </c>
      <c r="B7" s="1"/>
      <c r="C7" s="1"/>
      <c r="D7" s="1"/>
      <c r="E7" s="1"/>
      <c r="F7" s="2"/>
      <c r="G7" s="2"/>
      <c r="H7" s="2"/>
      <c r="I7" s="2"/>
      <c r="J7" s="2"/>
    </row>
    <row r="8" spans="1:10" ht="14.5" x14ac:dyDescent="0.35">
      <c r="A8" s="1" t="s">
        <v>137</v>
      </c>
      <c r="B8" s="1"/>
      <c r="C8" s="1"/>
      <c r="D8" s="1"/>
      <c r="E8" s="1"/>
      <c r="F8" s="2"/>
      <c r="G8" s="2"/>
      <c r="H8" s="2"/>
      <c r="I8" s="2"/>
      <c r="J8" s="2"/>
    </row>
    <row r="9" spans="1:10" ht="15.75" customHeight="1" x14ac:dyDescent="0.35">
      <c r="A9" s="165"/>
      <c r="B9" s="166"/>
      <c r="C9" s="166"/>
      <c r="D9" s="166"/>
      <c r="E9" s="166"/>
      <c r="F9" s="3"/>
      <c r="G9" s="3"/>
      <c r="H9" s="3"/>
      <c r="I9" s="3"/>
      <c r="J9" s="2"/>
    </row>
    <row r="10" spans="1:10" ht="59.25" customHeight="1" x14ac:dyDescent="0.5">
      <c r="A10" s="161" t="s">
        <v>121</v>
      </c>
      <c r="B10" s="162"/>
      <c r="C10" s="162"/>
      <c r="D10" s="162"/>
      <c r="E10" s="162"/>
      <c r="F10" s="162"/>
      <c r="G10" s="162"/>
      <c r="H10" s="162"/>
      <c r="I10" s="162"/>
      <c r="J10" s="162"/>
    </row>
    <row r="11" spans="1:10" ht="41.5" customHeight="1" x14ac:dyDescent="0.5">
      <c r="A11" s="163" t="s">
        <v>4</v>
      </c>
      <c r="B11" s="162"/>
      <c r="C11" s="162"/>
      <c r="D11" s="162"/>
      <c r="E11" s="162"/>
      <c r="F11" s="162"/>
      <c r="G11" s="162"/>
      <c r="H11" s="162"/>
      <c r="I11" s="162"/>
      <c r="J11" s="162"/>
    </row>
    <row r="12" spans="1:10" ht="23" x14ac:dyDescent="0.5">
      <c r="A12" s="161" t="s">
        <v>128</v>
      </c>
      <c r="B12" s="162"/>
      <c r="C12" s="162"/>
      <c r="D12" s="162"/>
      <c r="E12" s="162"/>
      <c r="F12" s="162"/>
      <c r="G12" s="162"/>
      <c r="H12" s="162"/>
      <c r="I12" s="162"/>
      <c r="J12" s="4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spans="1:9" ht="15.75" customHeight="1" x14ac:dyDescent="0.35"/>
    <row r="34" spans="1:9" ht="15.75" customHeight="1" x14ac:dyDescent="0.35"/>
    <row r="35" spans="1:9" ht="15.75" customHeight="1" x14ac:dyDescent="0.35"/>
    <row r="36" spans="1:9" ht="15.75" customHeight="1" x14ac:dyDescent="0.35"/>
    <row r="37" spans="1:9" ht="15.75" customHeight="1" x14ac:dyDescent="0.35"/>
    <row r="38" spans="1:9" ht="15.75" customHeight="1" x14ac:dyDescent="0.35"/>
    <row r="39" spans="1:9" ht="15.75" customHeight="1" x14ac:dyDescent="0.35"/>
    <row r="40" spans="1:9" ht="15.75" customHeight="1" x14ac:dyDescent="0.35"/>
    <row r="41" spans="1:9" ht="15.75" customHeight="1" x14ac:dyDescent="0.35"/>
    <row r="42" spans="1:9" ht="15.75" customHeight="1" x14ac:dyDescent="0.35"/>
    <row r="43" spans="1:9" ht="15.75" customHeight="1" x14ac:dyDescent="0.35"/>
    <row r="44" spans="1:9" ht="15.75" customHeight="1" x14ac:dyDescent="0.35"/>
    <row r="45" spans="1:9" ht="15.75" customHeight="1" x14ac:dyDescent="0.35"/>
    <row r="46" spans="1:9" ht="15.75" customHeight="1" x14ac:dyDescent="0.35">
      <c r="A46" s="5"/>
      <c r="B46" s="5"/>
      <c r="C46" s="5"/>
      <c r="D46" s="5"/>
      <c r="E46" s="5"/>
      <c r="F46" s="5"/>
      <c r="G46" s="5"/>
      <c r="H46" s="5"/>
      <c r="I46" s="5"/>
    </row>
    <row r="47" spans="1:9" ht="15.75" customHeight="1" x14ac:dyDescent="0.35"/>
    <row r="48" spans="1:9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8">
    <mergeCell ref="A10:J10"/>
    <mergeCell ref="A11:J11"/>
    <mergeCell ref="A12:I12"/>
    <mergeCell ref="A2:I2"/>
    <mergeCell ref="A3:E3"/>
    <mergeCell ref="A4:E4"/>
    <mergeCell ref="A5:E5"/>
    <mergeCell ref="A9:E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05"/>
  <sheetViews>
    <sheetView showGridLines="0" topLeftCell="A12" zoomScale="115" zoomScaleNormal="115" workbookViewId="0">
      <selection activeCell="O19" sqref="O19"/>
    </sheetView>
  </sheetViews>
  <sheetFormatPr defaultColWidth="14.453125" defaultRowHeight="15" customHeight="1" x14ac:dyDescent="0.35"/>
  <cols>
    <col min="1" max="1" width="2.1796875" customWidth="1"/>
    <col min="2" max="2" width="7.81640625" customWidth="1"/>
    <col min="3" max="3" width="38.1796875" customWidth="1"/>
    <col min="4" max="4" width="13.453125" customWidth="1"/>
    <col min="5" max="6" width="17" customWidth="1"/>
    <col min="7" max="7" width="16.1796875" customWidth="1"/>
    <col min="8" max="9" width="13.1796875" customWidth="1"/>
    <col min="10" max="10" width="9.81640625" customWidth="1"/>
    <col min="11" max="24" width="8" customWidth="1"/>
  </cols>
  <sheetData>
    <row r="1" spans="1:24" ht="12" customHeight="1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8" customHeight="1" x14ac:dyDescent="0.35">
      <c r="A2" s="6"/>
      <c r="B2" s="2" t="s">
        <v>0</v>
      </c>
      <c r="C2" s="6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" customHeight="1" x14ac:dyDescent="0.35">
      <c r="A3" s="6"/>
      <c r="B3" s="2" t="s">
        <v>2</v>
      </c>
      <c r="C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5" customHeight="1" x14ac:dyDescent="0.35">
      <c r="A4" s="6"/>
      <c r="B4" s="2" t="s">
        <v>3</v>
      </c>
      <c r="C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5" customHeight="1" x14ac:dyDescent="0.35">
      <c r="A5" s="6"/>
      <c r="B5" s="2"/>
      <c r="C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" customHeight="1" x14ac:dyDescent="0.35">
      <c r="A6" s="6"/>
      <c r="B6" s="8" t="s">
        <v>78</v>
      </c>
      <c r="C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" customHeight="1" x14ac:dyDescent="0.35">
      <c r="A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8" customHeight="1" x14ac:dyDescent="0.4">
      <c r="A8" s="6"/>
      <c r="D8" s="9"/>
      <c r="E8" s="9"/>
      <c r="F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5.75" customHeight="1" x14ac:dyDescent="0.35">
      <c r="A9" s="6"/>
      <c r="D9" s="10"/>
      <c r="E9" s="10"/>
      <c r="F9" s="1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8" customHeight="1" x14ac:dyDescent="0.4">
      <c r="A10" s="6"/>
      <c r="B10" s="170" t="s">
        <v>113</v>
      </c>
      <c r="C10" s="162"/>
      <c r="D10" s="162"/>
      <c r="E10" s="162"/>
      <c r="F10" s="162"/>
      <c r="G10" s="162"/>
      <c r="H10" s="162"/>
      <c r="I10" s="162"/>
      <c r="J10" s="162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5" customHeight="1" x14ac:dyDescent="0.35">
      <c r="A11" s="6"/>
      <c r="B11" s="171" t="s">
        <v>129</v>
      </c>
      <c r="C11" s="162"/>
      <c r="D11" s="162"/>
      <c r="E11" s="162"/>
      <c r="F11" s="162"/>
      <c r="G11" s="162"/>
      <c r="H11" s="162"/>
      <c r="I11" s="162"/>
      <c r="J11" s="162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2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5" customHeight="1" x14ac:dyDescent="0.35">
      <c r="A13" s="6"/>
      <c r="B13" s="172" t="s">
        <v>130</v>
      </c>
      <c r="C13" s="162"/>
      <c r="D13" s="162"/>
      <c r="E13" s="162"/>
      <c r="F13" s="162"/>
      <c r="G13" s="162"/>
      <c r="H13" s="162"/>
      <c r="I13" s="162"/>
      <c r="J13" s="162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5" customHeight="1" x14ac:dyDescent="0.35">
      <c r="A14" s="6"/>
      <c r="B14" s="6"/>
      <c r="C14" s="6"/>
      <c r="D14" s="6"/>
      <c r="E14" s="11"/>
      <c r="F14" s="11"/>
      <c r="G14" s="6"/>
      <c r="H14" s="6"/>
      <c r="I14" s="173" t="s">
        <v>5</v>
      </c>
      <c r="J14" s="169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" customHeight="1" x14ac:dyDescent="0.35">
      <c r="A15" s="6"/>
      <c r="B15" s="174" t="s">
        <v>6</v>
      </c>
      <c r="C15" s="179" t="s">
        <v>7</v>
      </c>
      <c r="D15" s="176" t="s">
        <v>8</v>
      </c>
      <c r="E15" s="177"/>
      <c r="F15" s="177"/>
      <c r="G15" s="177"/>
      <c r="H15" s="177"/>
      <c r="I15" s="178"/>
      <c r="J15" s="174" t="s">
        <v>9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2.75" customHeight="1" x14ac:dyDescent="0.35">
      <c r="A16" s="6"/>
      <c r="B16" s="175"/>
      <c r="C16" s="175"/>
      <c r="D16" s="167" t="s">
        <v>10</v>
      </c>
      <c r="E16" s="12" t="s">
        <v>11</v>
      </c>
      <c r="F16" s="167" t="s">
        <v>109</v>
      </c>
      <c r="G16" s="167" t="s">
        <v>110</v>
      </c>
      <c r="H16" s="167" t="s">
        <v>13</v>
      </c>
      <c r="I16" s="167" t="s">
        <v>14</v>
      </c>
      <c r="J16" s="17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64.5" customHeight="1" x14ac:dyDescent="0.35">
      <c r="A17" s="6"/>
      <c r="B17" s="168"/>
      <c r="C17" s="168"/>
      <c r="D17" s="168"/>
      <c r="E17" s="13" t="s">
        <v>106</v>
      </c>
      <c r="F17" s="168"/>
      <c r="G17" s="168"/>
      <c r="H17" s="168"/>
      <c r="I17" s="168"/>
      <c r="J17" s="16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35.25" customHeight="1" x14ac:dyDescent="0.35">
      <c r="A18" s="6"/>
      <c r="B18" s="14">
        <v>614</v>
      </c>
      <c r="C18" s="15" t="s">
        <v>16</v>
      </c>
      <c r="D18" s="16">
        <f t="shared" ref="D18:D25" si="0">SUM(E18:I18)</f>
        <v>20120940</v>
      </c>
      <c r="E18" s="16"/>
      <c r="F18" s="16"/>
      <c r="G18" s="16"/>
      <c r="H18" s="16"/>
      <c r="I18" s="16">
        <v>20120940</v>
      </c>
      <c r="J18" s="17">
        <f t="shared" ref="J18:J24" si="1">D18/$D$24*100</f>
        <v>8.036099505369279</v>
      </c>
      <c r="K18" s="6"/>
      <c r="L18" s="6"/>
      <c r="M18" s="18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35.25" customHeight="1" x14ac:dyDescent="0.35">
      <c r="A19" s="6"/>
      <c r="B19" s="14">
        <v>615</v>
      </c>
      <c r="C19" s="15" t="s">
        <v>17</v>
      </c>
      <c r="D19" s="16">
        <f t="shared" si="0"/>
        <v>0</v>
      </c>
      <c r="E19" s="16"/>
      <c r="F19" s="16"/>
      <c r="G19" s="16"/>
      <c r="H19" s="16"/>
      <c r="I19" s="16"/>
      <c r="J19" s="17">
        <f t="shared" si="1"/>
        <v>0</v>
      </c>
      <c r="K19" s="6"/>
      <c r="L19" s="6"/>
      <c r="M19" s="18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35.25" customHeight="1" x14ac:dyDescent="0.35">
      <c r="A20" s="6"/>
      <c r="B20" s="14">
        <v>642</v>
      </c>
      <c r="C20" s="15" t="s">
        <v>18</v>
      </c>
      <c r="D20" s="16">
        <f t="shared" si="0"/>
        <v>177335322.08000001</v>
      </c>
      <c r="E20" s="16">
        <v>175285409</v>
      </c>
      <c r="F20" s="16">
        <v>2049913.0799999996</v>
      </c>
      <c r="G20" s="16"/>
      <c r="H20" s="16"/>
      <c r="I20" s="16"/>
      <c r="J20" s="17">
        <f t="shared" si="1"/>
        <v>70.825930302043034</v>
      </c>
      <c r="K20" s="6"/>
      <c r="L20" s="6"/>
      <c r="M20" s="18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35.25" customHeight="1" x14ac:dyDescent="0.35">
      <c r="A21" s="6"/>
      <c r="B21" s="14">
        <v>644</v>
      </c>
      <c r="C21" s="15" t="s">
        <v>19</v>
      </c>
      <c r="D21" s="16">
        <f t="shared" si="0"/>
        <v>52925655</v>
      </c>
      <c r="E21" s="16"/>
      <c r="F21" s="16"/>
      <c r="G21" s="16">
        <v>52925655</v>
      </c>
      <c r="H21" s="16"/>
      <c r="I21" s="16"/>
      <c r="J21" s="17">
        <f t="shared" si="1"/>
        <v>21.13797019258768</v>
      </c>
      <c r="K21" s="6"/>
      <c r="L21" s="6"/>
      <c r="M21" s="18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35.25" customHeight="1" x14ac:dyDescent="0.35">
      <c r="A22" s="6"/>
      <c r="B22" s="14">
        <v>645</v>
      </c>
      <c r="C22" s="15" t="s">
        <v>20</v>
      </c>
      <c r="D22" s="16">
        <f t="shared" si="0"/>
        <v>0</v>
      </c>
      <c r="E22" s="16"/>
      <c r="F22" s="16"/>
      <c r="G22" s="16"/>
      <c r="H22" s="16"/>
      <c r="I22" s="16"/>
      <c r="J22" s="17">
        <f t="shared" si="1"/>
        <v>0</v>
      </c>
      <c r="K22" s="6"/>
      <c r="L22" s="6"/>
      <c r="M22" s="18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35.25" customHeight="1" x14ac:dyDescent="0.35">
      <c r="A23" s="6"/>
      <c r="B23" s="14">
        <v>659</v>
      </c>
      <c r="C23" s="15" t="s">
        <v>21</v>
      </c>
      <c r="D23" s="16">
        <f t="shared" si="0"/>
        <v>0</v>
      </c>
      <c r="E23" s="16"/>
      <c r="F23" s="16"/>
      <c r="G23" s="16"/>
      <c r="H23" s="16"/>
      <c r="I23" s="16"/>
      <c r="J23" s="17">
        <f t="shared" si="1"/>
        <v>0</v>
      </c>
      <c r="K23" s="6"/>
      <c r="L23" s="6"/>
      <c r="M23" s="18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1.75" customHeight="1" x14ac:dyDescent="0.35">
      <c r="A24" s="6"/>
      <c r="B24" s="19" t="s">
        <v>22</v>
      </c>
      <c r="C24" s="19"/>
      <c r="D24" s="20">
        <f t="shared" si="0"/>
        <v>250381917.08000001</v>
      </c>
      <c r="E24" s="20">
        <f t="shared" ref="E24:I24" si="2">SUM(E18:E23)</f>
        <v>175285409</v>
      </c>
      <c r="F24" s="20">
        <f t="shared" si="2"/>
        <v>2049913.0799999996</v>
      </c>
      <c r="G24" s="20">
        <f t="shared" si="2"/>
        <v>52925655</v>
      </c>
      <c r="H24" s="20">
        <f t="shared" si="2"/>
        <v>0</v>
      </c>
      <c r="I24" s="20">
        <f t="shared" si="2"/>
        <v>20120940</v>
      </c>
      <c r="J24" s="20">
        <f t="shared" si="1"/>
        <v>100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5.75" customHeight="1" x14ac:dyDescent="0.35">
      <c r="A25" s="6"/>
      <c r="B25" s="21" t="s">
        <v>23</v>
      </c>
      <c r="C25" s="21"/>
      <c r="D25" s="22">
        <f t="shared" si="0"/>
        <v>100.00000000000001</v>
      </c>
      <c r="E25" s="22">
        <f t="shared" ref="E25:I25" si="3">E24/$D$24*100</f>
        <v>70.007215794259707</v>
      </c>
      <c r="F25" s="22">
        <f t="shared" si="3"/>
        <v>0.81871450778333477</v>
      </c>
      <c r="G25" s="22">
        <f t="shared" si="3"/>
        <v>21.13797019258768</v>
      </c>
      <c r="H25" s="22">
        <f t="shared" si="3"/>
        <v>0</v>
      </c>
      <c r="I25" s="22">
        <f t="shared" si="3"/>
        <v>8.036099505369279</v>
      </c>
      <c r="J25" s="23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.5" customHeight="1" x14ac:dyDescent="0.35">
      <c r="A26" s="6"/>
      <c r="B26" s="6"/>
      <c r="C26" s="6"/>
      <c r="D26" s="6"/>
      <c r="E26" s="24" t="s">
        <v>15</v>
      </c>
      <c r="F26" s="154"/>
      <c r="G26" s="25" t="s">
        <v>12</v>
      </c>
      <c r="H26" s="25" t="s">
        <v>13</v>
      </c>
      <c r="I26" s="25" t="s">
        <v>14</v>
      </c>
      <c r="J26" s="25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2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2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2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2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2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4.25" customHeight="1" x14ac:dyDescent="0.35">
      <c r="A32" s="6"/>
      <c r="B32" s="6"/>
      <c r="C32" s="6"/>
      <c r="D32" s="6"/>
      <c r="E32" s="6"/>
      <c r="F32" s="6"/>
      <c r="G32" s="162"/>
      <c r="H32" s="162"/>
      <c r="I32" s="162"/>
      <c r="J32" s="162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2" customHeight="1" x14ac:dyDescent="0.35">
      <c r="A33" s="6"/>
      <c r="B33" s="6"/>
      <c r="C33" s="6"/>
      <c r="D33" s="6"/>
      <c r="E33" s="6"/>
      <c r="F33" s="6"/>
      <c r="G33" s="169"/>
      <c r="H33" s="169"/>
      <c r="I33" s="169"/>
      <c r="J33" s="169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2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2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2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2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2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2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2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2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2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2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2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2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2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2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2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2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2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2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2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2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2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2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2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2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2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2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2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2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2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2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2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2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2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2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2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2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2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2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2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2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2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2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2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2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2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2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2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2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2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2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2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2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2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2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2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2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2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2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2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2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2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2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2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2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2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2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2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2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2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2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2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2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2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2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2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2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2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2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2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2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2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2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2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2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2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2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2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2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2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2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2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2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2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2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2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2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2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2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2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2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2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2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2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2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2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2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2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2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2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2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2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2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2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2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2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2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2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2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2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2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2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2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2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2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2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2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2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2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2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2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2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2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2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2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2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2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2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2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2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2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2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2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2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2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2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2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2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2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2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2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2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2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2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2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2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2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2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2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2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2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2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2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2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2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 x14ac:dyDescent="0.35"/>
    <row r="199" spans="1:24" ht="15.75" customHeight="1" x14ac:dyDescent="0.35"/>
    <row r="200" spans="1:24" ht="15.75" customHeight="1" x14ac:dyDescent="0.35"/>
    <row r="201" spans="1:24" ht="15.75" customHeight="1" x14ac:dyDescent="0.35"/>
    <row r="202" spans="1:24" ht="15.75" customHeight="1" x14ac:dyDescent="0.35"/>
    <row r="203" spans="1:24" ht="15.75" customHeight="1" x14ac:dyDescent="0.35"/>
    <row r="204" spans="1:24" ht="15.75" customHeight="1" x14ac:dyDescent="0.35"/>
    <row r="205" spans="1:24" ht="15.75" customHeight="1" x14ac:dyDescent="0.35"/>
    <row r="206" spans="1:24" ht="15.75" customHeight="1" x14ac:dyDescent="0.35"/>
    <row r="207" spans="1:24" ht="15.75" customHeight="1" x14ac:dyDescent="0.35"/>
    <row r="208" spans="1:24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</sheetData>
  <mergeCells count="15">
    <mergeCell ref="I16:I17"/>
    <mergeCell ref="G32:J32"/>
    <mergeCell ref="G33:J33"/>
    <mergeCell ref="B10:J10"/>
    <mergeCell ref="B11:J11"/>
    <mergeCell ref="B13:J13"/>
    <mergeCell ref="I14:J14"/>
    <mergeCell ref="B15:B17"/>
    <mergeCell ref="D15:I15"/>
    <mergeCell ref="J15:J17"/>
    <mergeCell ref="C15:C17"/>
    <mergeCell ref="D16:D17"/>
    <mergeCell ref="G16:G17"/>
    <mergeCell ref="H16:H17"/>
    <mergeCell ref="F16:F17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31"/>
  <sheetViews>
    <sheetView showGridLines="0" zoomScaleNormal="100" workbookViewId="0">
      <selection activeCell="F75" sqref="F75"/>
    </sheetView>
  </sheetViews>
  <sheetFormatPr defaultColWidth="14.453125" defaultRowHeight="15" customHeight="1" x14ac:dyDescent="0.35"/>
  <cols>
    <col min="1" max="1" width="1.81640625" customWidth="1"/>
    <col min="2" max="2" width="9.1796875" customWidth="1"/>
    <col min="3" max="3" width="35.7265625" customWidth="1"/>
    <col min="4" max="4" width="20.1796875" customWidth="1"/>
    <col min="5" max="5" width="21.08984375" customWidth="1"/>
    <col min="6" max="6" width="12.453125" customWidth="1"/>
    <col min="7" max="7" width="23.26953125" customWidth="1"/>
    <col min="8" max="8" width="13" customWidth="1"/>
    <col min="9" max="9" width="10.7265625" customWidth="1"/>
    <col min="10" max="10" width="12.1796875" customWidth="1"/>
    <col min="11" max="11" width="10.7265625" customWidth="1"/>
    <col min="12" max="12" width="36.36328125" bestFit="1" customWidth="1"/>
    <col min="13" max="13" width="4.7265625" customWidth="1"/>
  </cols>
  <sheetData>
    <row r="1" spans="1:13" ht="12" customHeight="1" x14ac:dyDescent="0.3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35">
      <c r="A2" s="26"/>
      <c r="B2" s="2" t="s">
        <v>0</v>
      </c>
      <c r="C2" s="2"/>
      <c r="D2" s="2"/>
      <c r="E2" s="26"/>
      <c r="F2" s="7"/>
      <c r="G2" s="26"/>
      <c r="H2" s="26"/>
      <c r="I2" s="26"/>
      <c r="J2" s="26"/>
      <c r="K2" s="26"/>
      <c r="L2" s="26"/>
      <c r="M2" s="26"/>
    </row>
    <row r="3" spans="1:13" ht="15" customHeight="1" x14ac:dyDescent="0.35">
      <c r="A3" s="26"/>
      <c r="B3" s="2" t="s">
        <v>2</v>
      </c>
      <c r="C3" s="2"/>
      <c r="D3" s="2"/>
      <c r="E3" s="26"/>
      <c r="G3" s="26"/>
      <c r="H3" s="26"/>
      <c r="I3" s="26"/>
      <c r="J3" s="26"/>
      <c r="K3" s="26"/>
      <c r="L3" s="26"/>
      <c r="M3" s="26"/>
    </row>
    <row r="4" spans="1:13" ht="15" customHeight="1" x14ac:dyDescent="0.35">
      <c r="A4" s="26"/>
      <c r="B4" s="2" t="s">
        <v>3</v>
      </c>
      <c r="C4" s="2"/>
      <c r="D4" s="2"/>
      <c r="E4" s="26"/>
      <c r="G4" s="26"/>
      <c r="H4" s="26"/>
      <c r="I4" s="26"/>
      <c r="J4" s="26"/>
      <c r="K4" s="26"/>
      <c r="L4" s="26"/>
      <c r="M4" s="26"/>
    </row>
    <row r="5" spans="1:13" ht="15" customHeight="1" x14ac:dyDescent="0.35">
      <c r="A5" s="26"/>
      <c r="G5" s="26"/>
      <c r="H5" s="26"/>
      <c r="I5" s="26"/>
      <c r="J5" s="26"/>
      <c r="K5" s="26"/>
      <c r="L5" s="26"/>
      <c r="M5" s="26"/>
    </row>
    <row r="6" spans="1:13" ht="15" customHeight="1" x14ac:dyDescent="0.35">
      <c r="A6" s="26"/>
      <c r="B6" s="8" t="s">
        <v>78</v>
      </c>
      <c r="C6" s="27"/>
      <c r="D6" s="27"/>
      <c r="E6" s="26"/>
      <c r="G6" s="26"/>
      <c r="H6" s="26"/>
      <c r="I6" s="26"/>
      <c r="J6" s="26"/>
      <c r="K6" s="26"/>
      <c r="L6" s="26"/>
      <c r="M6" s="26"/>
    </row>
    <row r="7" spans="1:13" ht="15" customHeight="1" x14ac:dyDescent="0.35">
      <c r="A7" s="26"/>
      <c r="G7" s="26"/>
      <c r="H7" s="26"/>
      <c r="I7" s="26"/>
      <c r="J7" s="26"/>
      <c r="K7" s="26"/>
      <c r="L7" s="26"/>
      <c r="M7" s="26"/>
    </row>
    <row r="8" spans="1:13" ht="15.75" customHeight="1" x14ac:dyDescent="0.35">
      <c r="A8" s="26"/>
      <c r="F8" s="10"/>
      <c r="G8" s="26"/>
      <c r="H8" s="26"/>
      <c r="I8" s="26"/>
      <c r="J8" s="26"/>
      <c r="K8" s="26"/>
      <c r="L8" s="26"/>
      <c r="M8" s="26"/>
    </row>
    <row r="9" spans="1:13" ht="18" customHeight="1" x14ac:dyDescent="0.4">
      <c r="A9" s="26"/>
      <c r="B9" s="170" t="s">
        <v>79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26"/>
    </row>
    <row r="10" spans="1:13" ht="15" customHeight="1" x14ac:dyDescent="0.35">
      <c r="A10" s="26"/>
      <c r="B10" s="171" t="s">
        <v>129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26"/>
    </row>
    <row r="11" spans="1:13" ht="12" customHeight="1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ht="18.75" customHeight="1" x14ac:dyDescent="0.35">
      <c r="A12" s="26"/>
      <c r="B12" s="180" t="s">
        <v>131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26"/>
    </row>
    <row r="13" spans="1:13" ht="12" customHeight="1" x14ac:dyDescent="0.3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181" t="s">
        <v>5</v>
      </c>
      <c r="L13" s="169"/>
      <c r="M13" s="26"/>
    </row>
    <row r="14" spans="1:13" ht="16.5" customHeight="1" x14ac:dyDescent="0.35">
      <c r="A14" s="26"/>
      <c r="B14" s="174" t="s">
        <v>6</v>
      </c>
      <c r="C14" s="179" t="s">
        <v>7</v>
      </c>
      <c r="D14" s="121"/>
      <c r="E14" s="176" t="s">
        <v>24</v>
      </c>
      <c r="F14" s="177"/>
      <c r="G14" s="177"/>
      <c r="H14" s="177"/>
      <c r="I14" s="177"/>
      <c r="J14" s="178"/>
      <c r="K14" s="182" t="s">
        <v>25</v>
      </c>
      <c r="L14" s="29"/>
      <c r="M14" s="26"/>
    </row>
    <row r="15" spans="1:13" ht="48.75" customHeight="1" x14ac:dyDescent="0.35">
      <c r="A15" s="26"/>
      <c r="B15" s="175"/>
      <c r="C15" s="175"/>
      <c r="D15" s="94"/>
      <c r="E15" s="183" t="s">
        <v>10</v>
      </c>
      <c r="F15" s="30" t="s">
        <v>26</v>
      </c>
      <c r="G15" s="167" t="s">
        <v>112</v>
      </c>
      <c r="H15" s="167" t="s">
        <v>111</v>
      </c>
      <c r="I15" s="167" t="s">
        <v>13</v>
      </c>
      <c r="J15" s="167" t="s">
        <v>14</v>
      </c>
      <c r="K15" s="175"/>
      <c r="L15" s="29"/>
      <c r="M15" s="26"/>
    </row>
    <row r="16" spans="1:13" ht="54.75" customHeight="1" x14ac:dyDescent="0.35">
      <c r="A16" s="26"/>
      <c r="B16" s="168"/>
      <c r="C16" s="168"/>
      <c r="D16" s="134">
        <v>2025</v>
      </c>
      <c r="E16" s="168"/>
      <c r="F16" s="13" t="s">
        <v>106</v>
      </c>
      <c r="G16" s="168"/>
      <c r="H16" s="168"/>
      <c r="I16" s="168"/>
      <c r="J16" s="168"/>
      <c r="K16" s="168"/>
      <c r="L16" s="31" t="s">
        <v>27</v>
      </c>
      <c r="M16" s="26"/>
    </row>
    <row r="17" spans="1:13" ht="43" x14ac:dyDescent="0.35">
      <c r="A17" s="26"/>
      <c r="B17" s="32">
        <v>512</v>
      </c>
      <c r="C17" s="33" t="s">
        <v>28</v>
      </c>
      <c r="D17" s="99">
        <f>SUM(D18:D20)</f>
        <v>312000</v>
      </c>
      <c r="E17" s="112">
        <f>SUM(E18:E20)</f>
        <v>510000</v>
      </c>
      <c r="F17" s="86">
        <f>F18+F19+F20</f>
        <v>510000</v>
      </c>
      <c r="G17" s="86">
        <f t="shared" ref="G17:J17" si="0">G18+G19+G20</f>
        <v>0</v>
      </c>
      <c r="H17" s="86">
        <f t="shared" si="0"/>
        <v>0</v>
      </c>
      <c r="I17" s="86">
        <f t="shared" si="0"/>
        <v>0</v>
      </c>
      <c r="J17" s="86">
        <f t="shared" si="0"/>
        <v>0</v>
      </c>
      <c r="K17" s="72">
        <f>E17/$E$70*100</f>
        <v>0.22538744549008666</v>
      </c>
      <c r="L17" s="34" t="s">
        <v>29</v>
      </c>
      <c r="M17" s="26"/>
    </row>
    <row r="18" spans="1:13" ht="14.5" x14ac:dyDescent="0.35">
      <c r="A18" s="26"/>
      <c r="B18" s="35">
        <v>5121</v>
      </c>
      <c r="C18" s="36" t="s">
        <v>30</v>
      </c>
      <c r="D18" s="135">
        <v>0</v>
      </c>
      <c r="E18" s="128">
        <f>SUM(F18:J18)</f>
        <v>0</v>
      </c>
      <c r="F18" s="100"/>
      <c r="G18" s="73"/>
      <c r="H18" s="73"/>
      <c r="I18" s="73"/>
      <c r="J18" s="74"/>
      <c r="K18" s="75"/>
      <c r="L18" s="37"/>
      <c r="M18" s="26"/>
    </row>
    <row r="19" spans="1:13" ht="14.5" x14ac:dyDescent="0.35">
      <c r="A19" s="26"/>
      <c r="B19" s="38">
        <v>5123</v>
      </c>
      <c r="C19" s="36" t="s">
        <v>31</v>
      </c>
      <c r="D19" s="135">
        <v>168000</v>
      </c>
      <c r="E19" s="128">
        <f>SUM(F19:J19)</f>
        <v>150000</v>
      </c>
      <c r="F19" s="184">
        <v>150000</v>
      </c>
      <c r="G19" s="73"/>
      <c r="H19" s="73"/>
      <c r="I19" s="73"/>
      <c r="J19" s="74"/>
      <c r="K19" s="75"/>
      <c r="L19" s="37" t="s">
        <v>123</v>
      </c>
      <c r="M19" s="26"/>
    </row>
    <row r="20" spans="1:13" ht="25" customHeight="1" x14ac:dyDescent="0.35">
      <c r="A20" s="26"/>
      <c r="B20" s="38">
        <v>5124</v>
      </c>
      <c r="C20" s="155" t="s">
        <v>119</v>
      </c>
      <c r="D20" s="135">
        <v>144000</v>
      </c>
      <c r="E20" s="128">
        <f>SUM(F20:J20)</f>
        <v>360000</v>
      </c>
      <c r="F20" s="185">
        <v>360000</v>
      </c>
      <c r="G20" s="73"/>
      <c r="H20" s="73"/>
      <c r="I20" s="73"/>
      <c r="J20" s="74"/>
      <c r="K20" s="75"/>
      <c r="L20" s="37"/>
      <c r="M20" s="26"/>
    </row>
    <row r="21" spans="1:13" ht="22" x14ac:dyDescent="0.35">
      <c r="A21" s="26"/>
      <c r="B21" s="32">
        <v>513</v>
      </c>
      <c r="C21" s="33" t="s">
        <v>32</v>
      </c>
      <c r="D21" s="99">
        <f>SUM(D22:D23)</f>
        <v>0</v>
      </c>
      <c r="E21" s="112">
        <f>SUM(E22:E23)</f>
        <v>0</v>
      </c>
      <c r="F21" s="86">
        <f>F22+F23</f>
        <v>0</v>
      </c>
      <c r="G21" s="86">
        <f t="shared" ref="G21:J21" si="1">G22+G23</f>
        <v>0</v>
      </c>
      <c r="H21" s="86">
        <f t="shared" si="1"/>
        <v>0</v>
      </c>
      <c r="I21" s="86">
        <f t="shared" si="1"/>
        <v>0</v>
      </c>
      <c r="J21" s="86">
        <f t="shared" si="1"/>
        <v>0</v>
      </c>
      <c r="K21" s="72">
        <f>E21/$E$70*100</f>
        <v>0</v>
      </c>
      <c r="L21" s="34" t="s">
        <v>33</v>
      </c>
      <c r="M21" s="26"/>
    </row>
    <row r="22" spans="1:13" ht="14.5" x14ac:dyDescent="0.35">
      <c r="A22" s="26"/>
      <c r="B22" s="39">
        <v>5131</v>
      </c>
      <c r="C22" s="40" t="s">
        <v>34</v>
      </c>
      <c r="D22" s="135">
        <v>0</v>
      </c>
      <c r="E22" s="129">
        <f t="shared" ref="E22:E28" si="2">SUM(F22:J22)</f>
        <v>0</v>
      </c>
      <c r="F22" s="87">
        <v>0</v>
      </c>
      <c r="G22" s="73"/>
      <c r="H22" s="73"/>
      <c r="I22" s="73"/>
      <c r="J22" s="74"/>
      <c r="K22" s="75"/>
      <c r="L22" s="37"/>
      <c r="M22" s="26"/>
    </row>
    <row r="23" spans="1:13" ht="14.5" x14ac:dyDescent="0.35">
      <c r="A23" s="26"/>
      <c r="B23" s="39">
        <v>5132</v>
      </c>
      <c r="C23" s="40" t="s">
        <v>35</v>
      </c>
      <c r="D23" s="135">
        <v>0</v>
      </c>
      <c r="E23" s="129">
        <f t="shared" si="2"/>
        <v>0</v>
      </c>
      <c r="F23" s="87">
        <v>0</v>
      </c>
      <c r="G23" s="73"/>
      <c r="H23" s="73"/>
      <c r="I23" s="73"/>
      <c r="J23" s="74"/>
      <c r="K23" s="75"/>
      <c r="L23" s="37"/>
      <c r="M23" s="26"/>
    </row>
    <row r="24" spans="1:13" ht="14.5" x14ac:dyDescent="0.35">
      <c r="A24" s="26"/>
      <c r="B24" s="42">
        <v>514</v>
      </c>
      <c r="C24" s="33" t="s">
        <v>92</v>
      </c>
      <c r="D24" s="136">
        <v>0</v>
      </c>
      <c r="E24" s="112">
        <f t="shared" si="2"/>
        <v>0</v>
      </c>
      <c r="F24" s="70">
        <v>0</v>
      </c>
      <c r="G24" s="70"/>
      <c r="H24" s="70"/>
      <c r="I24" s="70"/>
      <c r="J24" s="71"/>
      <c r="K24" s="72"/>
      <c r="L24" s="34"/>
      <c r="M24" s="26"/>
    </row>
    <row r="25" spans="1:13" ht="14.5" x14ac:dyDescent="0.35">
      <c r="A25" s="26"/>
      <c r="B25" s="42">
        <v>515</v>
      </c>
      <c r="C25" s="33" t="s">
        <v>94</v>
      </c>
      <c r="D25" s="136">
        <v>21000</v>
      </c>
      <c r="E25" s="112">
        <f t="shared" si="2"/>
        <v>0</v>
      </c>
      <c r="F25" s="70">
        <v>0</v>
      </c>
      <c r="G25" s="70"/>
      <c r="H25" s="70"/>
      <c r="I25" s="70"/>
      <c r="J25" s="71"/>
      <c r="K25" s="72"/>
      <c r="L25" s="34"/>
      <c r="M25" s="26"/>
    </row>
    <row r="26" spans="1:13" ht="43" x14ac:dyDescent="0.35">
      <c r="A26" s="41"/>
      <c r="B26" s="42">
        <v>520</v>
      </c>
      <c r="C26" s="33" t="s">
        <v>36</v>
      </c>
      <c r="D26" s="136">
        <v>194021007.25999999</v>
      </c>
      <c r="E26" s="112">
        <f t="shared" si="2"/>
        <v>181288506.31999999</v>
      </c>
      <c r="F26" s="70">
        <f>28333109+118461948</f>
        <v>146795057</v>
      </c>
      <c r="G26" s="70">
        <v>2052308.72</v>
      </c>
      <c r="H26" s="70">
        <v>22077152</v>
      </c>
      <c r="I26" s="70">
        <v>2997808</v>
      </c>
      <c r="J26" s="71">
        <f>4810182.28+2555998.32</f>
        <v>7366180.5999999996</v>
      </c>
      <c r="K26" s="72">
        <f>E26/$E$70*100</f>
        <v>80.117947717996529</v>
      </c>
      <c r="L26" s="34" t="s">
        <v>122</v>
      </c>
      <c r="M26" s="41"/>
    </row>
    <row r="27" spans="1:13" ht="22" x14ac:dyDescent="0.35">
      <c r="A27" s="26"/>
      <c r="B27" s="111">
        <v>522</v>
      </c>
      <c r="C27" s="122" t="s">
        <v>38</v>
      </c>
      <c r="D27" s="136">
        <v>4590631.2</v>
      </c>
      <c r="E27" s="130">
        <f t="shared" si="2"/>
        <v>1825105</v>
      </c>
      <c r="F27" s="70">
        <v>260000</v>
      </c>
      <c r="G27" s="99"/>
      <c r="H27" s="99">
        <v>1565105</v>
      </c>
      <c r="I27" s="99"/>
      <c r="J27" s="150"/>
      <c r="K27" s="151">
        <f>E27/$E$70*100</f>
        <v>0.80657990921800904</v>
      </c>
      <c r="L27" s="34" t="s">
        <v>118</v>
      </c>
      <c r="M27" s="26"/>
    </row>
    <row r="28" spans="1:13" ht="24.5" x14ac:dyDescent="0.35">
      <c r="A28" s="26"/>
      <c r="B28" s="32">
        <v>525</v>
      </c>
      <c r="C28" s="97" t="s">
        <v>93</v>
      </c>
      <c r="D28" s="137">
        <v>9741509</v>
      </c>
      <c r="E28" s="130">
        <f t="shared" si="2"/>
        <v>3650634.76</v>
      </c>
      <c r="F28" s="70">
        <v>50000</v>
      </c>
      <c r="G28" s="110"/>
      <c r="H28" s="110">
        <v>393173</v>
      </c>
      <c r="I28" s="110"/>
      <c r="J28" s="99">
        <v>3207461.76</v>
      </c>
      <c r="K28" s="153">
        <f>E28/$E$70*100</f>
        <v>1.6133475352425795</v>
      </c>
      <c r="L28" s="149" t="s">
        <v>134</v>
      </c>
      <c r="M28" s="26"/>
    </row>
    <row r="29" spans="1:13" ht="95.5" x14ac:dyDescent="0.35">
      <c r="A29" s="26"/>
      <c r="B29" s="32">
        <v>529</v>
      </c>
      <c r="C29" s="33" t="s">
        <v>39</v>
      </c>
      <c r="D29" s="99">
        <f>SUM(D30:D34)</f>
        <v>10530000</v>
      </c>
      <c r="E29" s="112">
        <f>SUM(E30:E34)</f>
        <v>11758557.690000001</v>
      </c>
      <c r="F29" s="88">
        <f>F30+F31+F32+F33+F34</f>
        <v>10975711.199999999</v>
      </c>
      <c r="G29" s="88">
        <f t="shared" ref="G29:I29" si="3">G30+G31+G32+G33+G34</f>
        <v>282846.49</v>
      </c>
      <c r="H29" s="88">
        <f t="shared" si="3"/>
        <v>0</v>
      </c>
      <c r="I29" s="88">
        <f t="shared" si="3"/>
        <v>0</v>
      </c>
      <c r="J29" s="88">
        <f>J30+J31+J32+J33+J34</f>
        <v>500000</v>
      </c>
      <c r="K29" s="152">
        <f>E29/$E$70*100</f>
        <v>5.1965319223468915</v>
      </c>
      <c r="L29" s="34" t="s">
        <v>40</v>
      </c>
      <c r="M29" s="26"/>
    </row>
    <row r="30" spans="1:13" ht="14.5" x14ac:dyDescent="0.35">
      <c r="A30" s="26"/>
      <c r="B30" s="43">
        <v>5290</v>
      </c>
      <c r="C30" s="123" t="s">
        <v>86</v>
      </c>
      <c r="D30" s="138">
        <v>4000000</v>
      </c>
      <c r="E30" s="129">
        <f>SUM(F30:J30)</f>
        <v>5162846.49</v>
      </c>
      <c r="F30" s="76">
        <v>4880000</v>
      </c>
      <c r="G30" s="76">
        <v>282846.49</v>
      </c>
      <c r="H30" s="76"/>
      <c r="I30" s="76"/>
      <c r="J30" s="78"/>
      <c r="K30" s="79"/>
      <c r="L30" s="44" t="s">
        <v>102</v>
      </c>
      <c r="M30" s="26"/>
    </row>
    <row r="31" spans="1:13" ht="14.5" x14ac:dyDescent="0.35">
      <c r="A31" s="26"/>
      <c r="B31" s="45">
        <v>5291</v>
      </c>
      <c r="C31" s="124" t="s">
        <v>41</v>
      </c>
      <c r="D31" s="139">
        <v>2000000</v>
      </c>
      <c r="E31" s="129">
        <f>SUM(F31:J31)</f>
        <v>2495711.2000000002</v>
      </c>
      <c r="F31" s="76">
        <v>2495711.2000000002</v>
      </c>
      <c r="G31" s="76"/>
      <c r="H31" s="76"/>
      <c r="I31" s="76"/>
      <c r="J31" s="78"/>
      <c r="K31" s="79"/>
      <c r="L31" s="44"/>
      <c r="M31" s="26"/>
    </row>
    <row r="32" spans="1:13" ht="14.5" x14ac:dyDescent="0.35">
      <c r="A32" s="26"/>
      <c r="B32" s="45">
        <v>5293</v>
      </c>
      <c r="C32" s="124" t="s">
        <v>42</v>
      </c>
      <c r="D32" s="139">
        <v>550000</v>
      </c>
      <c r="E32" s="129">
        <f>SUM(F32:J32)</f>
        <v>1000000</v>
      </c>
      <c r="F32" s="76">
        <v>1000000</v>
      </c>
      <c r="G32" s="76"/>
      <c r="H32" s="76"/>
      <c r="I32" s="76"/>
      <c r="J32" s="78"/>
      <c r="K32" s="79"/>
      <c r="L32" s="44"/>
      <c r="M32" s="26"/>
    </row>
    <row r="33" spans="1:13" ht="27" customHeight="1" x14ac:dyDescent="0.35">
      <c r="A33" s="26"/>
      <c r="B33" s="45">
        <v>5294</v>
      </c>
      <c r="C33" s="125" t="s">
        <v>104</v>
      </c>
      <c r="D33" s="140">
        <v>3980000</v>
      </c>
      <c r="E33" s="129">
        <f>SUM(F33:J33)</f>
        <v>2600000</v>
      </c>
      <c r="F33" s="76">
        <v>2600000</v>
      </c>
      <c r="G33" s="76"/>
      <c r="H33" s="76"/>
      <c r="I33" s="76"/>
      <c r="J33" s="78"/>
      <c r="K33" s="79"/>
      <c r="L33" s="44" t="s">
        <v>103</v>
      </c>
      <c r="M33" s="26"/>
    </row>
    <row r="34" spans="1:13" ht="27" customHeight="1" x14ac:dyDescent="0.35">
      <c r="A34" s="26"/>
      <c r="B34" s="45">
        <v>5295</v>
      </c>
      <c r="C34" s="125" t="s">
        <v>39</v>
      </c>
      <c r="D34" s="140">
        <v>0</v>
      </c>
      <c r="E34" s="129">
        <f>SUM(F34:J34)</f>
        <v>500000</v>
      </c>
      <c r="F34" s="158">
        <v>0</v>
      </c>
      <c r="G34" s="157"/>
      <c r="H34" s="157"/>
      <c r="I34" s="76"/>
      <c r="J34" s="78">
        <v>500000</v>
      </c>
      <c r="K34" s="79"/>
      <c r="L34" s="44" t="s">
        <v>135</v>
      </c>
      <c r="M34" s="26"/>
    </row>
    <row r="35" spans="1:13" ht="22" x14ac:dyDescent="0.35">
      <c r="A35" s="26"/>
      <c r="B35" s="32">
        <v>531</v>
      </c>
      <c r="C35" s="126" t="s">
        <v>43</v>
      </c>
      <c r="D35" s="99">
        <f>SUM(D36:D39)</f>
        <v>1440000</v>
      </c>
      <c r="E35" s="112">
        <f>SUM(E36:E39)</f>
        <v>1046000</v>
      </c>
      <c r="F35" s="86">
        <f>F36+F39+F37+F38</f>
        <v>1046000</v>
      </c>
      <c r="G35" s="86">
        <f t="shared" ref="G35:J35" si="4">G36+G39+G37+G38</f>
        <v>0</v>
      </c>
      <c r="H35" s="86">
        <f t="shared" si="4"/>
        <v>0</v>
      </c>
      <c r="I35" s="86">
        <f t="shared" si="4"/>
        <v>0</v>
      </c>
      <c r="J35" s="86">
        <f t="shared" si="4"/>
        <v>0</v>
      </c>
      <c r="K35" s="72">
        <f>E35/$E$70*100</f>
        <v>0.4622652313384914</v>
      </c>
      <c r="L35" s="34" t="s">
        <v>44</v>
      </c>
      <c r="M35" s="26"/>
    </row>
    <row r="36" spans="1:13" ht="14.5" x14ac:dyDescent="0.35">
      <c r="A36" s="26"/>
      <c r="B36" s="46">
        <v>5311</v>
      </c>
      <c r="C36" s="47" t="s">
        <v>45</v>
      </c>
      <c r="D36" s="141">
        <v>60000</v>
      </c>
      <c r="E36" s="129">
        <f>SUM(F36:J36)</f>
        <v>30000</v>
      </c>
      <c r="F36" s="80">
        <v>30000</v>
      </c>
      <c r="G36" s="80"/>
      <c r="H36" s="80"/>
      <c r="I36" s="80"/>
      <c r="J36" s="81"/>
      <c r="K36" s="82"/>
      <c r="L36" s="48" t="s">
        <v>107</v>
      </c>
      <c r="M36" s="26"/>
    </row>
    <row r="37" spans="1:13" ht="14.5" x14ac:dyDescent="0.35">
      <c r="A37" s="26"/>
      <c r="B37" s="49">
        <v>5312</v>
      </c>
      <c r="C37" s="92" t="s">
        <v>90</v>
      </c>
      <c r="D37" s="102">
        <v>480000</v>
      </c>
      <c r="E37" s="129">
        <f>SUM(F37:J37)</f>
        <v>516000</v>
      </c>
      <c r="F37" s="80">
        <v>516000</v>
      </c>
      <c r="G37" s="80"/>
      <c r="H37" s="80"/>
      <c r="I37" s="80"/>
      <c r="J37" s="81"/>
      <c r="K37" s="82"/>
      <c r="L37" s="48" t="s">
        <v>108</v>
      </c>
      <c r="M37" s="26"/>
    </row>
    <row r="38" spans="1:13" ht="14.5" x14ac:dyDescent="0.35">
      <c r="A38" s="26"/>
      <c r="B38" s="49">
        <v>5314</v>
      </c>
      <c r="C38" s="92" t="s">
        <v>100</v>
      </c>
      <c r="D38" s="102">
        <v>660000</v>
      </c>
      <c r="E38" s="129">
        <f>SUM(F38:J38)</f>
        <v>300000</v>
      </c>
      <c r="F38" s="80">
        <v>300000</v>
      </c>
      <c r="G38" s="80"/>
      <c r="H38" s="156"/>
      <c r="I38" s="80"/>
      <c r="J38" s="81"/>
      <c r="K38" s="82"/>
      <c r="L38" s="48" t="s">
        <v>133</v>
      </c>
      <c r="M38" s="26"/>
    </row>
    <row r="39" spans="1:13" ht="14.5" x14ac:dyDescent="0.35">
      <c r="A39" s="26"/>
      <c r="B39" s="49">
        <v>5319</v>
      </c>
      <c r="C39" s="47" t="s">
        <v>114</v>
      </c>
      <c r="D39" s="141">
        <v>240000</v>
      </c>
      <c r="E39" s="129">
        <f>SUM(F39:J39)</f>
        <v>200000</v>
      </c>
      <c r="F39" s="80">
        <v>200000</v>
      </c>
      <c r="G39" s="80"/>
      <c r="H39" s="80"/>
      <c r="I39" s="80"/>
      <c r="J39" s="81"/>
      <c r="K39" s="82"/>
      <c r="L39" s="50" t="s">
        <v>47</v>
      </c>
      <c r="M39" s="26"/>
    </row>
    <row r="40" spans="1:13" ht="22" x14ac:dyDescent="0.35">
      <c r="A40" s="26"/>
      <c r="B40" s="51">
        <v>533</v>
      </c>
      <c r="C40" s="52" t="s">
        <v>48</v>
      </c>
      <c r="D40" s="99">
        <f>SUM(D41:D42)</f>
        <v>6902400</v>
      </c>
      <c r="E40" s="112">
        <f>SUM(E41:E42)</f>
        <v>4188000</v>
      </c>
      <c r="F40" s="86">
        <f>F42+F41</f>
        <v>4188000</v>
      </c>
      <c r="G40" s="86">
        <f t="shared" ref="G40:J40" si="5">G42+G41</f>
        <v>0</v>
      </c>
      <c r="H40" s="86">
        <f t="shared" si="5"/>
        <v>0</v>
      </c>
      <c r="I40" s="86">
        <f t="shared" si="5"/>
        <v>0</v>
      </c>
      <c r="J40" s="86">
        <f t="shared" si="5"/>
        <v>0</v>
      </c>
      <c r="K40" s="72">
        <f>E40/$E$70*100</f>
        <v>1.8508286700244763</v>
      </c>
      <c r="L40" s="34" t="s">
        <v>49</v>
      </c>
      <c r="M40" s="26"/>
    </row>
    <row r="41" spans="1:13" ht="14.5" x14ac:dyDescent="0.35">
      <c r="A41" s="26"/>
      <c r="B41" s="43">
        <v>5330</v>
      </c>
      <c r="C41" s="90" t="s">
        <v>88</v>
      </c>
      <c r="D41" s="138">
        <v>6902400</v>
      </c>
      <c r="E41" s="128">
        <f>SUM(F41:J41)</f>
        <v>4188000</v>
      </c>
      <c r="F41" s="73">
        <v>4188000</v>
      </c>
      <c r="G41" s="73"/>
      <c r="H41" s="73"/>
      <c r="I41" s="73"/>
      <c r="J41" s="74"/>
      <c r="K41" s="75"/>
      <c r="L41" s="37" t="s">
        <v>117</v>
      </c>
      <c r="M41" s="26"/>
    </row>
    <row r="42" spans="1:13" ht="14.5" x14ac:dyDescent="0.35">
      <c r="A42" s="26"/>
      <c r="B42" s="43">
        <v>5333</v>
      </c>
      <c r="C42" s="90" t="s">
        <v>87</v>
      </c>
      <c r="D42" s="138">
        <v>0</v>
      </c>
      <c r="E42" s="128">
        <f>SUM(F42:J42)</f>
        <v>0</v>
      </c>
      <c r="F42" s="87">
        <v>0</v>
      </c>
      <c r="G42" s="73"/>
      <c r="H42" s="73"/>
      <c r="I42" s="73"/>
      <c r="J42" s="74"/>
      <c r="K42" s="75"/>
      <c r="L42" s="37"/>
      <c r="M42" s="26"/>
    </row>
    <row r="43" spans="1:13" ht="43" x14ac:dyDescent="0.35">
      <c r="A43" s="26"/>
      <c r="B43" s="51">
        <v>534</v>
      </c>
      <c r="C43" s="69" t="s">
        <v>50</v>
      </c>
      <c r="D43" s="142">
        <v>0</v>
      </c>
      <c r="E43" s="112">
        <f>SUM(F43:J43)</f>
        <v>0</v>
      </c>
      <c r="F43" s="86">
        <v>0</v>
      </c>
      <c r="G43" s="77"/>
      <c r="H43" s="77"/>
      <c r="I43" s="77"/>
      <c r="J43" s="83"/>
      <c r="K43" s="72">
        <f>E43/$E$70*100</f>
        <v>0</v>
      </c>
      <c r="L43" s="53" t="s">
        <v>51</v>
      </c>
      <c r="M43" s="26"/>
    </row>
    <row r="44" spans="1:13" ht="14.5" x14ac:dyDescent="0.35">
      <c r="A44" s="26"/>
      <c r="B44" s="51">
        <v>535</v>
      </c>
      <c r="C44" s="69" t="s">
        <v>83</v>
      </c>
      <c r="D44" s="142">
        <v>1080000</v>
      </c>
      <c r="E44" s="112">
        <f>SUM(F44:J44)</f>
        <v>350000</v>
      </c>
      <c r="F44" s="77">
        <v>50000</v>
      </c>
      <c r="G44" s="77"/>
      <c r="H44" s="77"/>
      <c r="I44" s="77"/>
      <c r="J44" s="83">
        <v>300000</v>
      </c>
      <c r="K44" s="72">
        <f>E44/$E$70*100</f>
        <v>0.15467765866966732</v>
      </c>
      <c r="L44" s="53"/>
      <c r="M44" s="26"/>
    </row>
    <row r="45" spans="1:13" ht="53.5" x14ac:dyDescent="0.35">
      <c r="A45" s="26"/>
      <c r="B45" s="51">
        <v>539</v>
      </c>
      <c r="C45" s="54" t="s">
        <v>52</v>
      </c>
      <c r="D45" s="143">
        <v>0</v>
      </c>
      <c r="E45" s="131">
        <f>SUM(F45:J45)</f>
        <v>0</v>
      </c>
      <c r="F45" s="86">
        <v>0</v>
      </c>
      <c r="G45" s="77"/>
      <c r="H45" s="77"/>
      <c r="I45" s="77"/>
      <c r="J45" s="83"/>
      <c r="K45" s="84">
        <f>E45/$E$70*100</f>
        <v>0</v>
      </c>
      <c r="L45" s="53" t="s">
        <v>53</v>
      </c>
      <c r="M45" s="26"/>
    </row>
    <row r="46" spans="1:13" ht="43" x14ac:dyDescent="0.35">
      <c r="A46" s="26"/>
      <c r="B46" s="32">
        <v>550</v>
      </c>
      <c r="C46" s="33" t="s">
        <v>54</v>
      </c>
      <c r="D46" s="99">
        <f>SUM(D47:D53)</f>
        <v>10827781</v>
      </c>
      <c r="E46" s="112">
        <f>SUM(E47:E53)</f>
        <v>9506618</v>
      </c>
      <c r="F46" s="88">
        <f>F47+F48+F49+F50+F51+F52+F53</f>
        <v>6540508</v>
      </c>
      <c r="G46" s="88">
        <f t="shared" ref="G46:J46" si="6">G47+G48+G49+G50+G51+G52+G53</f>
        <v>206750</v>
      </c>
      <c r="H46" s="88">
        <f t="shared" si="6"/>
        <v>2259360</v>
      </c>
      <c r="I46" s="88">
        <f t="shared" si="6"/>
        <v>0</v>
      </c>
      <c r="J46" s="88">
        <f t="shared" si="6"/>
        <v>500000</v>
      </c>
      <c r="K46" s="72">
        <f>E46/$E$70*100</f>
        <v>4.2013183260197584</v>
      </c>
      <c r="L46" s="34" t="s">
        <v>55</v>
      </c>
      <c r="M46" s="26"/>
    </row>
    <row r="47" spans="1:13" ht="14.5" x14ac:dyDescent="0.35">
      <c r="A47" s="26"/>
      <c r="B47" s="55">
        <v>5501</v>
      </c>
      <c r="C47" s="56" t="s">
        <v>56</v>
      </c>
      <c r="D47" s="144">
        <v>720000</v>
      </c>
      <c r="E47" s="129">
        <f t="shared" ref="E47:E54" si="7">SUM(F47:J47)</f>
        <v>720000</v>
      </c>
      <c r="F47" s="76">
        <v>720000</v>
      </c>
      <c r="G47" s="76"/>
      <c r="H47" s="76"/>
      <c r="I47" s="76"/>
      <c r="J47" s="78"/>
      <c r="K47" s="79"/>
      <c r="L47" s="44"/>
      <c r="M47" s="26"/>
    </row>
    <row r="48" spans="1:13" ht="14.5" x14ac:dyDescent="0.35">
      <c r="A48" s="26"/>
      <c r="B48" s="55">
        <v>5502</v>
      </c>
      <c r="C48" s="56" t="s">
        <v>57</v>
      </c>
      <c r="D48" s="144">
        <v>1000000</v>
      </c>
      <c r="E48" s="129">
        <f t="shared" si="7"/>
        <v>996000</v>
      </c>
      <c r="F48" s="76">
        <v>996000</v>
      </c>
      <c r="G48" s="76"/>
      <c r="H48" s="76"/>
      <c r="I48" s="76"/>
      <c r="J48" s="78"/>
      <c r="K48" s="79"/>
      <c r="L48" s="44"/>
      <c r="M48" s="26"/>
    </row>
    <row r="49" spans="1:13" ht="14.5" x14ac:dyDescent="0.35">
      <c r="A49" s="26"/>
      <c r="B49" s="55">
        <v>5503</v>
      </c>
      <c r="C49" s="56" t="s">
        <v>58</v>
      </c>
      <c r="D49" s="144">
        <v>2000000</v>
      </c>
      <c r="E49" s="129">
        <f>SUM(F49:J49)</f>
        <v>2500000</v>
      </c>
      <c r="F49" s="76">
        <v>2500000</v>
      </c>
      <c r="G49" s="76"/>
      <c r="H49" s="76"/>
      <c r="I49" s="76"/>
      <c r="J49" s="78"/>
      <c r="K49" s="79"/>
      <c r="L49" s="44"/>
      <c r="M49" s="26"/>
    </row>
    <row r="50" spans="1:13" ht="22" x14ac:dyDescent="0.35">
      <c r="A50" s="26"/>
      <c r="B50" s="55">
        <v>5504</v>
      </c>
      <c r="C50" s="56" t="s">
        <v>59</v>
      </c>
      <c r="D50" s="144">
        <v>1600000</v>
      </c>
      <c r="E50" s="129">
        <f t="shared" si="7"/>
        <v>1181087</v>
      </c>
      <c r="F50" s="76">
        <v>974337</v>
      </c>
      <c r="G50" s="76">
        <v>206750</v>
      </c>
      <c r="H50" s="76"/>
      <c r="I50" s="76"/>
      <c r="J50" s="78"/>
      <c r="K50" s="79"/>
      <c r="L50" s="44" t="s">
        <v>120</v>
      </c>
      <c r="M50" s="26"/>
    </row>
    <row r="51" spans="1:13" ht="14.5" x14ac:dyDescent="0.35">
      <c r="A51" s="26"/>
      <c r="B51" s="55">
        <v>5505</v>
      </c>
      <c r="C51" s="56" t="s">
        <v>60</v>
      </c>
      <c r="D51" s="144">
        <v>593781</v>
      </c>
      <c r="E51" s="129">
        <f t="shared" si="7"/>
        <v>2259360</v>
      </c>
      <c r="F51" s="76">
        <v>0</v>
      </c>
      <c r="G51" s="76"/>
      <c r="H51" s="76">
        <v>2259360</v>
      </c>
      <c r="I51" s="76"/>
      <c r="J51" s="78"/>
      <c r="K51" s="79"/>
      <c r="L51" s="44" t="s">
        <v>132</v>
      </c>
      <c r="M51" s="26"/>
    </row>
    <row r="52" spans="1:13" ht="14.5" x14ac:dyDescent="0.35">
      <c r="A52" s="26"/>
      <c r="B52" s="55">
        <v>5506</v>
      </c>
      <c r="C52" s="91" t="s">
        <v>89</v>
      </c>
      <c r="D52" s="145">
        <v>0</v>
      </c>
      <c r="E52" s="129">
        <f t="shared" si="7"/>
        <v>0</v>
      </c>
      <c r="F52" s="76">
        <v>0</v>
      </c>
      <c r="G52" s="76"/>
      <c r="H52" s="76"/>
      <c r="I52" s="76"/>
      <c r="J52" s="78"/>
      <c r="K52" s="79"/>
      <c r="L52" s="44"/>
      <c r="M52" s="26"/>
    </row>
    <row r="53" spans="1:13" ht="14.5" x14ac:dyDescent="0.35">
      <c r="A53" s="26"/>
      <c r="B53" s="55">
        <v>5509</v>
      </c>
      <c r="C53" s="91" t="s">
        <v>91</v>
      </c>
      <c r="D53" s="145">
        <v>4914000</v>
      </c>
      <c r="E53" s="129">
        <f t="shared" si="7"/>
        <v>1850171</v>
      </c>
      <c r="F53" s="76">
        <v>1350171</v>
      </c>
      <c r="G53" s="76"/>
      <c r="H53" s="76"/>
      <c r="I53" s="76"/>
      <c r="J53" s="78">
        <v>500000</v>
      </c>
      <c r="K53" s="79"/>
      <c r="L53" s="93" t="s">
        <v>127</v>
      </c>
      <c r="M53" s="26"/>
    </row>
    <row r="54" spans="1:13" ht="22" x14ac:dyDescent="0.35">
      <c r="A54" s="26"/>
      <c r="B54" s="32">
        <v>551</v>
      </c>
      <c r="C54" s="33" t="s">
        <v>61</v>
      </c>
      <c r="D54" s="136">
        <v>6544000</v>
      </c>
      <c r="E54" s="112">
        <f t="shared" si="7"/>
        <v>900000</v>
      </c>
      <c r="F54" s="70">
        <v>350000</v>
      </c>
      <c r="G54" s="70"/>
      <c r="H54" s="70"/>
      <c r="I54" s="70"/>
      <c r="J54" s="71">
        <v>550000</v>
      </c>
      <c r="K54" s="72">
        <f>E54/$E$70*100</f>
        <v>0.39774255086485882</v>
      </c>
      <c r="L54" s="34" t="s">
        <v>62</v>
      </c>
      <c r="M54" s="26"/>
    </row>
    <row r="55" spans="1:13" ht="22" x14ac:dyDescent="0.35">
      <c r="A55" s="26"/>
      <c r="B55" s="32">
        <v>552</v>
      </c>
      <c r="C55" s="126" t="s">
        <v>63</v>
      </c>
      <c r="D55" s="99">
        <f>SUM(D56:D57)</f>
        <v>400000</v>
      </c>
      <c r="E55" s="112">
        <f>SUM(E56:E57)</f>
        <v>872000</v>
      </c>
      <c r="F55" s="88">
        <f>F56+F57</f>
        <v>872000</v>
      </c>
      <c r="G55" s="88">
        <f t="shared" ref="G55:J55" si="8">G56+G57</f>
        <v>0</v>
      </c>
      <c r="H55" s="88">
        <f t="shared" si="8"/>
        <v>0</v>
      </c>
      <c r="I55" s="88">
        <f t="shared" si="8"/>
        <v>0</v>
      </c>
      <c r="J55" s="88">
        <f t="shared" si="8"/>
        <v>0</v>
      </c>
      <c r="K55" s="72">
        <f>E55/$E$70*100</f>
        <v>0.38536833817128541</v>
      </c>
      <c r="L55" s="34" t="s">
        <v>64</v>
      </c>
      <c r="M55" s="26"/>
    </row>
    <row r="56" spans="1:13" ht="24.5" x14ac:dyDescent="0.35">
      <c r="A56" s="26"/>
      <c r="B56" s="35">
        <v>5520</v>
      </c>
      <c r="C56" s="85" t="s">
        <v>84</v>
      </c>
      <c r="D56" s="146">
        <v>300000</v>
      </c>
      <c r="E56" s="128">
        <f t="shared" ref="E56:E63" si="9">SUM(F56:J56)</f>
        <v>772000</v>
      </c>
      <c r="F56" s="73">
        <v>772000</v>
      </c>
      <c r="G56" s="73"/>
      <c r="H56" s="73"/>
      <c r="I56" s="73"/>
      <c r="J56" s="74"/>
      <c r="K56" s="75"/>
      <c r="L56" s="37"/>
      <c r="M56" s="26"/>
    </row>
    <row r="57" spans="1:13" ht="14.5" x14ac:dyDescent="0.35">
      <c r="A57" s="26"/>
      <c r="B57" s="35">
        <v>5523</v>
      </c>
      <c r="C57" s="85" t="s">
        <v>85</v>
      </c>
      <c r="D57" s="146">
        <v>100000</v>
      </c>
      <c r="E57" s="128">
        <f t="shared" si="9"/>
        <v>100000</v>
      </c>
      <c r="F57" s="73">
        <v>100000</v>
      </c>
      <c r="G57" s="73"/>
      <c r="H57" s="73"/>
      <c r="I57" s="73"/>
      <c r="J57" s="74"/>
      <c r="K57" s="75"/>
      <c r="L57" s="37"/>
      <c r="M57" s="26"/>
    </row>
    <row r="58" spans="1:13" ht="32.5" x14ac:dyDescent="0.35">
      <c r="A58" s="26"/>
      <c r="B58" s="32">
        <v>553</v>
      </c>
      <c r="C58" s="33" t="s">
        <v>65</v>
      </c>
      <c r="D58" s="136">
        <v>200000</v>
      </c>
      <c r="E58" s="112">
        <f t="shared" si="9"/>
        <v>200000</v>
      </c>
      <c r="F58" s="70">
        <v>200000</v>
      </c>
      <c r="G58" s="70"/>
      <c r="H58" s="70"/>
      <c r="I58" s="70"/>
      <c r="J58" s="71"/>
      <c r="K58" s="72">
        <f>E58/$E$70*100</f>
        <v>8.8387233525524175E-2</v>
      </c>
      <c r="L58" s="34" t="s">
        <v>66</v>
      </c>
      <c r="M58" s="26"/>
    </row>
    <row r="59" spans="1:13" ht="22" x14ac:dyDescent="0.35">
      <c r="A59" s="26"/>
      <c r="B59" s="32">
        <v>554</v>
      </c>
      <c r="C59" s="33" t="s">
        <v>67</v>
      </c>
      <c r="D59" s="136">
        <v>51000</v>
      </c>
      <c r="E59" s="112">
        <f t="shared" si="9"/>
        <v>86400</v>
      </c>
      <c r="F59" s="70">
        <v>86400</v>
      </c>
      <c r="G59" s="70"/>
      <c r="H59" s="70"/>
      <c r="I59" s="70"/>
      <c r="J59" s="71"/>
      <c r="K59" s="72">
        <f t="shared" ref="K59:K64" si="10">E59/$E$70*100</f>
        <v>3.8183284883026448E-2</v>
      </c>
      <c r="L59" s="34" t="s">
        <v>68</v>
      </c>
      <c r="M59" s="26"/>
    </row>
    <row r="60" spans="1:13" ht="14.5" x14ac:dyDescent="0.35">
      <c r="A60" s="26"/>
      <c r="B60" s="32">
        <v>559</v>
      </c>
      <c r="C60" s="97" t="s">
        <v>95</v>
      </c>
      <c r="D60" s="137">
        <v>1668000</v>
      </c>
      <c r="E60" s="112">
        <f t="shared" si="9"/>
        <v>2100000</v>
      </c>
      <c r="F60" s="70">
        <v>2100000</v>
      </c>
      <c r="G60" s="70"/>
      <c r="H60" s="70"/>
      <c r="I60" s="70"/>
      <c r="J60" s="71"/>
      <c r="K60" s="72">
        <f t="shared" si="10"/>
        <v>0.92806595201800379</v>
      </c>
      <c r="L60" s="34" t="s">
        <v>105</v>
      </c>
      <c r="M60" s="26"/>
    </row>
    <row r="61" spans="1:13" ht="14.5" x14ac:dyDescent="0.35">
      <c r="A61" s="26"/>
      <c r="B61" s="32">
        <v>563</v>
      </c>
      <c r="C61" s="97" t="s">
        <v>96</v>
      </c>
      <c r="D61" s="137">
        <v>0</v>
      </c>
      <c r="E61" s="112">
        <f t="shared" si="9"/>
        <v>0</v>
      </c>
      <c r="F61" s="70">
        <v>0</v>
      </c>
      <c r="G61" s="70"/>
      <c r="H61" s="70"/>
      <c r="I61" s="70"/>
      <c r="J61" s="71"/>
      <c r="K61" s="72">
        <f t="shared" si="10"/>
        <v>0</v>
      </c>
      <c r="L61" s="34"/>
      <c r="M61" s="26"/>
    </row>
    <row r="62" spans="1:13" ht="24.5" x14ac:dyDescent="0.35">
      <c r="A62" s="26"/>
      <c r="B62" s="32">
        <v>592</v>
      </c>
      <c r="C62" s="97" t="s">
        <v>97</v>
      </c>
      <c r="D62" s="137">
        <v>0</v>
      </c>
      <c r="E62" s="112">
        <f t="shared" si="9"/>
        <v>0</v>
      </c>
      <c r="F62" s="70">
        <v>0</v>
      </c>
      <c r="G62" s="70"/>
      <c r="H62" s="70"/>
      <c r="I62" s="70"/>
      <c r="J62" s="71"/>
      <c r="K62" s="72">
        <f t="shared" si="10"/>
        <v>0</v>
      </c>
      <c r="L62" s="34"/>
      <c r="M62" s="26"/>
    </row>
    <row r="63" spans="1:13" ht="14.5" x14ac:dyDescent="0.35">
      <c r="A63" s="26"/>
      <c r="B63" s="67" t="s">
        <v>81</v>
      </c>
      <c r="C63" s="68" t="s">
        <v>82</v>
      </c>
      <c r="D63" s="147">
        <v>3418000</v>
      </c>
      <c r="E63" s="112">
        <f t="shared" si="9"/>
        <v>1010740.8</v>
      </c>
      <c r="F63" s="70">
        <v>900000</v>
      </c>
      <c r="G63" s="70"/>
      <c r="H63" s="70">
        <v>110740.8</v>
      </c>
      <c r="I63" s="70"/>
      <c r="J63" s="71"/>
      <c r="K63" s="72">
        <f t="shared" si="10"/>
        <v>0.44668291561687562</v>
      </c>
      <c r="L63" s="34" t="s">
        <v>125</v>
      </c>
      <c r="M63" s="26"/>
    </row>
    <row r="64" spans="1:13" ht="22" x14ac:dyDescent="0.35">
      <c r="A64" s="26"/>
      <c r="B64" s="57" t="s">
        <v>69</v>
      </c>
      <c r="C64" s="33" t="s">
        <v>70</v>
      </c>
      <c r="D64" s="99">
        <f>SUM(D65:D69)</f>
        <v>11649948</v>
      </c>
      <c r="E64" s="112">
        <f>SUM(E65:E69)</f>
        <v>6984459.5999999996</v>
      </c>
      <c r="F64" s="70">
        <f>F65+F66+F67+F69+F68</f>
        <v>361732.8</v>
      </c>
      <c r="G64" s="86"/>
      <c r="H64" s="86">
        <f>H65+H66+H67+H69+H68</f>
        <v>6322726.7999999998</v>
      </c>
      <c r="I64" s="86">
        <f>I65+I66+I67+I69+I68</f>
        <v>0</v>
      </c>
      <c r="J64" s="86">
        <f>J65+J66+J67+J69+J68</f>
        <v>300000</v>
      </c>
      <c r="K64" s="72">
        <f t="shared" si="10"/>
        <v>3.0866853085739456</v>
      </c>
      <c r="L64" s="53" t="s">
        <v>71</v>
      </c>
      <c r="M64" s="26"/>
    </row>
    <row r="65" spans="1:13" ht="14.5" x14ac:dyDescent="0.35">
      <c r="A65" s="26"/>
      <c r="B65" s="58" t="s">
        <v>72</v>
      </c>
      <c r="C65" s="59" t="s">
        <v>73</v>
      </c>
      <c r="D65" s="135">
        <v>1200000</v>
      </c>
      <c r="E65" s="129">
        <f>SUM(F65:J65)</f>
        <v>300000</v>
      </c>
      <c r="F65" s="87"/>
      <c r="G65" s="73"/>
      <c r="H65" s="73"/>
      <c r="I65" s="73"/>
      <c r="J65" s="74">
        <v>300000</v>
      </c>
      <c r="K65" s="75"/>
      <c r="L65" s="60" t="s">
        <v>124</v>
      </c>
      <c r="M65" s="26"/>
    </row>
    <row r="66" spans="1:13" ht="14.5" x14ac:dyDescent="0.35">
      <c r="A66" s="26"/>
      <c r="B66" s="61" t="s">
        <v>74</v>
      </c>
      <c r="C66" s="59" t="s">
        <v>75</v>
      </c>
      <c r="D66" s="135">
        <v>1089948</v>
      </c>
      <c r="E66" s="129">
        <f>SUM(F66:J66)</f>
        <v>0</v>
      </c>
      <c r="F66" s="87"/>
      <c r="G66" s="73"/>
      <c r="H66" s="73"/>
      <c r="I66" s="73"/>
      <c r="J66" s="74"/>
      <c r="K66" s="75"/>
      <c r="L66" s="60"/>
      <c r="M66" s="26"/>
    </row>
    <row r="67" spans="1:13" ht="14.5" x14ac:dyDescent="0.35">
      <c r="A67" s="26"/>
      <c r="B67" s="61" t="s">
        <v>76</v>
      </c>
      <c r="C67" s="59" t="s">
        <v>77</v>
      </c>
      <c r="D67" s="135">
        <v>3120000</v>
      </c>
      <c r="E67" s="129">
        <f>SUM(F67:J67)</f>
        <v>582981.6</v>
      </c>
      <c r="F67" s="87"/>
      <c r="G67" s="73"/>
      <c r="H67" s="73">
        <v>582981.6</v>
      </c>
      <c r="I67" s="73"/>
      <c r="J67" s="74"/>
      <c r="K67" s="75"/>
      <c r="L67" s="60"/>
      <c r="M67" s="26"/>
    </row>
    <row r="68" spans="1:13" ht="14.5" x14ac:dyDescent="0.35">
      <c r="A68" s="26"/>
      <c r="B68" s="61" t="s">
        <v>115</v>
      </c>
      <c r="C68" s="59" t="s">
        <v>116</v>
      </c>
      <c r="D68" s="135">
        <v>6240000</v>
      </c>
      <c r="E68" s="129">
        <f>SUM(F68:J68)</f>
        <v>6101478</v>
      </c>
      <c r="F68" s="73">
        <v>361732.8</v>
      </c>
      <c r="G68" s="73"/>
      <c r="H68" s="73">
        <v>5739745.2000000002</v>
      </c>
      <c r="I68" s="73"/>
      <c r="J68" s="74"/>
      <c r="K68" s="75"/>
      <c r="L68" s="60" t="s">
        <v>126</v>
      </c>
      <c r="M68" s="26"/>
    </row>
    <row r="69" spans="1:13" ht="14.5" x14ac:dyDescent="0.35">
      <c r="A69" s="26"/>
      <c r="B69" s="106" t="s">
        <v>98</v>
      </c>
      <c r="C69" s="107" t="s">
        <v>99</v>
      </c>
      <c r="D69" s="148">
        <v>0</v>
      </c>
      <c r="E69" s="129">
        <f>SUM(F69:J69)</f>
        <v>0</v>
      </c>
      <c r="F69" s="87"/>
      <c r="G69" s="73"/>
      <c r="H69" s="73"/>
      <c r="I69" s="73"/>
      <c r="J69" s="74"/>
      <c r="K69" s="75"/>
      <c r="L69" s="60"/>
      <c r="M69" s="26"/>
    </row>
    <row r="70" spans="1:13" ht="18" customHeight="1" x14ac:dyDescent="0.35">
      <c r="A70" s="26"/>
      <c r="B70" s="62" t="s">
        <v>22</v>
      </c>
      <c r="C70" s="127"/>
      <c r="D70" s="119">
        <f t="shared" ref="D70:J70" si="11">D17+D21+D24+D25+D26+D27+D28+D29+D35+D40+D43+D44+D45+D46+D54+D55+D58+D59+D60+D61+D62+D63+D64</f>
        <v>263397276.45999998</v>
      </c>
      <c r="E70" s="132">
        <f t="shared" si="11"/>
        <v>226277022.16999999</v>
      </c>
      <c r="F70" s="63">
        <f t="shared" si="11"/>
        <v>175285409</v>
      </c>
      <c r="G70" s="89">
        <f t="shared" si="11"/>
        <v>2541905.21</v>
      </c>
      <c r="H70" s="89">
        <f t="shared" si="11"/>
        <v>32728257.600000001</v>
      </c>
      <c r="I70" s="89">
        <f t="shared" si="11"/>
        <v>2997808</v>
      </c>
      <c r="J70" s="89">
        <f t="shared" si="11"/>
        <v>12723642.359999999</v>
      </c>
      <c r="K70" s="63">
        <f>E70/$E$70*100</f>
        <v>100</v>
      </c>
      <c r="M70" s="26"/>
    </row>
    <row r="71" spans="1:13" ht="14.5" x14ac:dyDescent="0.35">
      <c r="A71" s="26"/>
      <c r="B71" s="64" t="s">
        <v>23</v>
      </c>
      <c r="C71" s="95"/>
      <c r="D71" s="113"/>
      <c r="E71" s="133">
        <f>SUM(F71:J71)</f>
        <v>99.999999999999986</v>
      </c>
      <c r="F71" s="65">
        <f t="shared" ref="F71:J71" si="12">F70/$E$70*100</f>
        <v>77.464961894500078</v>
      </c>
      <c r="G71" s="65">
        <f t="shared" si="12"/>
        <v>1.1233598469800827</v>
      </c>
      <c r="H71" s="65">
        <f t="shared" si="12"/>
        <v>14.463800736873559</v>
      </c>
      <c r="I71" s="65">
        <f t="shared" si="12"/>
        <v>1.3248397788034227</v>
      </c>
      <c r="J71" s="65">
        <f t="shared" si="12"/>
        <v>5.6230377428428575</v>
      </c>
      <c r="L71" s="26"/>
      <c r="M71" s="26"/>
    </row>
    <row r="72" spans="1:13" ht="1.5" customHeight="1" x14ac:dyDescent="0.35">
      <c r="A72" s="26"/>
      <c r="B72" s="26"/>
      <c r="C72" s="26"/>
      <c r="D72" s="26"/>
      <c r="E72" s="26"/>
      <c r="F72" s="24" t="s">
        <v>15</v>
      </c>
      <c r="G72" s="66" t="s">
        <v>12</v>
      </c>
      <c r="H72" s="66"/>
      <c r="I72" s="66" t="s">
        <v>13</v>
      </c>
      <c r="J72" s="66" t="s">
        <v>14</v>
      </c>
      <c r="L72" s="26"/>
      <c r="M72" s="26"/>
    </row>
    <row r="73" spans="1:13" ht="18.75" customHeight="1" x14ac:dyDescent="0.3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1:13" ht="12" customHeight="1" x14ac:dyDescent="0.3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</row>
    <row r="75" spans="1:13" ht="12" customHeight="1" x14ac:dyDescent="0.35">
      <c r="A75" s="26"/>
      <c r="B75" s="26"/>
      <c r="C75" s="26"/>
      <c r="D75" s="26"/>
      <c r="E75" s="26"/>
      <c r="F75" s="159"/>
      <c r="G75" s="26"/>
      <c r="H75" s="26"/>
      <c r="I75" s="26"/>
      <c r="J75" s="26"/>
      <c r="K75" s="26"/>
      <c r="L75" s="26"/>
      <c r="M75" s="26"/>
    </row>
    <row r="76" spans="1:13" ht="12" customHeight="1" x14ac:dyDescent="0.3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ht="12" customHeight="1" x14ac:dyDescent="0.3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</row>
    <row r="78" spans="1:13" ht="12" customHeight="1" x14ac:dyDescent="0.35">
      <c r="A78" s="26"/>
      <c r="B78" s="26"/>
      <c r="C78" s="26"/>
      <c r="D78" s="120"/>
      <c r="E78" s="26"/>
      <c r="F78" s="26"/>
      <c r="G78" s="26"/>
      <c r="H78" s="26"/>
      <c r="I78" s="26"/>
      <c r="J78" s="26"/>
      <c r="K78" s="26"/>
      <c r="L78" s="26"/>
      <c r="M78" s="26"/>
    </row>
    <row r="79" spans="1:13" ht="12" customHeight="1" x14ac:dyDescent="0.3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ht="12" customHeight="1" x14ac:dyDescent="0.35">
      <c r="A80" s="26"/>
      <c r="B80" s="26"/>
      <c r="C80" s="26"/>
      <c r="D80" s="160"/>
      <c r="E80" s="26"/>
      <c r="F80" s="26"/>
      <c r="G80" s="26"/>
      <c r="H80" s="26"/>
      <c r="I80" s="26"/>
      <c r="J80" s="26"/>
      <c r="K80" s="26"/>
      <c r="L80" s="26"/>
      <c r="M80" s="26"/>
    </row>
    <row r="81" spans="1:13" ht="12" customHeight="1" x14ac:dyDescent="0.3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2" customHeight="1" x14ac:dyDescent="0.35">
      <c r="A82" s="26"/>
      <c r="B82" s="26"/>
      <c r="C82" s="26"/>
      <c r="D82" s="160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12" customHeight="1" x14ac:dyDescent="0.3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</row>
    <row r="84" spans="1:13" ht="12" customHeight="1" x14ac:dyDescent="0.3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</row>
    <row r="85" spans="1:13" ht="12" customHeight="1" x14ac:dyDescent="0.3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</row>
    <row r="86" spans="1:13" ht="12" customHeight="1" x14ac:dyDescent="0.3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</row>
    <row r="87" spans="1:13" ht="12" customHeight="1" x14ac:dyDescent="0.3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</row>
    <row r="88" spans="1:13" ht="12" customHeight="1" x14ac:dyDescent="0.3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</row>
    <row r="89" spans="1:13" ht="12" customHeight="1" x14ac:dyDescent="0.3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1:13" ht="12" customHeight="1" x14ac:dyDescent="0.3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</row>
    <row r="91" spans="1:13" ht="12" customHeight="1" x14ac:dyDescent="0.3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</row>
    <row r="92" spans="1:13" ht="12" customHeight="1" x14ac:dyDescent="0.3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</row>
    <row r="93" spans="1:13" ht="12" customHeight="1" x14ac:dyDescent="0.3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</row>
    <row r="94" spans="1:13" ht="12" customHeight="1" x14ac:dyDescent="0.3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  <row r="95" spans="1:13" ht="12" customHeight="1" x14ac:dyDescent="0.3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</row>
    <row r="96" spans="1:13" ht="12" customHeight="1" x14ac:dyDescent="0.3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</row>
    <row r="97" spans="1:13" ht="12" customHeight="1" x14ac:dyDescent="0.3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</row>
    <row r="98" spans="1:13" ht="12" customHeight="1" x14ac:dyDescent="0.3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1:13" ht="12" customHeight="1" x14ac:dyDescent="0.3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ht="12" customHeight="1" x14ac:dyDescent="0.3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1" spans="1:13" ht="12" customHeight="1" x14ac:dyDescent="0.3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</row>
    <row r="102" spans="1:13" ht="12" customHeight="1" x14ac:dyDescent="0.3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</row>
    <row r="103" spans="1:13" ht="12" customHeight="1" x14ac:dyDescent="0.3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1:13" ht="12" customHeight="1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</row>
    <row r="105" spans="1:13" ht="12" customHeight="1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</row>
    <row r="106" spans="1:13" ht="12" customHeight="1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</row>
    <row r="107" spans="1:13" ht="12" customHeight="1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2" customHeight="1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ht="12" customHeight="1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3" ht="12" customHeight="1" x14ac:dyDescent="0.3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2" customHeight="1" x14ac:dyDescent="0.3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2" customHeight="1" x14ac:dyDescent="0.3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13" ht="12" customHeight="1" x14ac:dyDescent="0.3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13" ht="12" customHeight="1" x14ac:dyDescent="0.3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</row>
    <row r="115" spans="1:13" ht="12" customHeight="1" x14ac:dyDescent="0.3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13" ht="12" customHeight="1" x14ac:dyDescent="0.3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13" ht="12" customHeight="1" x14ac:dyDescent="0.3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</row>
    <row r="118" spans="1:13" ht="12" customHeight="1" x14ac:dyDescent="0.3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13" ht="12" customHeight="1" x14ac:dyDescent="0.3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</row>
    <row r="120" spans="1:13" ht="12" customHeight="1" x14ac:dyDescent="0.3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13" ht="12" customHeight="1" x14ac:dyDescent="0.3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</row>
    <row r="122" spans="1:13" ht="12" customHeight="1" x14ac:dyDescent="0.3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</row>
    <row r="123" spans="1:13" ht="12" customHeight="1" x14ac:dyDescent="0.3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</row>
    <row r="124" spans="1:13" ht="12" customHeight="1" x14ac:dyDescent="0.3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</row>
    <row r="125" spans="1:13" ht="12" customHeight="1" x14ac:dyDescent="0.3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</row>
    <row r="126" spans="1:13" ht="12" customHeight="1" x14ac:dyDescent="0.3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</row>
    <row r="127" spans="1:13" ht="12" customHeight="1" x14ac:dyDescent="0.3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</row>
    <row r="128" spans="1:13" ht="12" customHeight="1" x14ac:dyDescent="0.3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</row>
    <row r="129" spans="1:13" ht="12" customHeight="1" x14ac:dyDescent="0.3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</row>
    <row r="130" spans="1:13" ht="12" customHeight="1" x14ac:dyDescent="0.3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</row>
    <row r="131" spans="1:13" ht="12" customHeight="1" x14ac:dyDescent="0.3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</row>
    <row r="132" spans="1:13" ht="12" customHeight="1" x14ac:dyDescent="0.3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</row>
    <row r="133" spans="1:13" ht="12" customHeight="1" x14ac:dyDescent="0.3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</row>
    <row r="134" spans="1:13" ht="12" customHeight="1" x14ac:dyDescent="0.3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</row>
    <row r="135" spans="1:13" ht="12" customHeight="1" x14ac:dyDescent="0.3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</row>
    <row r="136" spans="1:13" ht="12" customHeight="1" x14ac:dyDescent="0.3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</row>
    <row r="137" spans="1:13" ht="12" customHeight="1" x14ac:dyDescent="0.3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</row>
    <row r="138" spans="1:13" ht="12" customHeight="1" x14ac:dyDescent="0.3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</row>
    <row r="139" spans="1:13" ht="12" customHeight="1" x14ac:dyDescent="0.3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</row>
    <row r="140" spans="1:13" ht="12" customHeight="1" x14ac:dyDescent="0.3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</row>
    <row r="141" spans="1:13" ht="12" customHeight="1" x14ac:dyDescent="0.3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</row>
    <row r="142" spans="1:13" ht="12" customHeight="1" x14ac:dyDescent="0.3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</row>
    <row r="143" spans="1:13" ht="12" customHeight="1" x14ac:dyDescent="0.3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13" ht="12" customHeight="1" x14ac:dyDescent="0.3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ht="12" customHeight="1" x14ac:dyDescent="0.3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</row>
    <row r="146" spans="1:13" ht="12" customHeight="1" x14ac:dyDescent="0.3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</row>
    <row r="147" spans="1:13" ht="12" customHeight="1" x14ac:dyDescent="0.3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</row>
    <row r="148" spans="1:13" ht="12" customHeight="1" x14ac:dyDescent="0.3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</row>
    <row r="149" spans="1:13" ht="12" customHeight="1" x14ac:dyDescent="0.3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</row>
    <row r="150" spans="1:13" ht="12" customHeight="1" x14ac:dyDescent="0.3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</row>
    <row r="151" spans="1:13" ht="12" customHeight="1" x14ac:dyDescent="0.3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</row>
    <row r="152" spans="1:13" ht="12" customHeight="1" x14ac:dyDescent="0.3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</row>
    <row r="153" spans="1:13" ht="12" customHeight="1" x14ac:dyDescent="0.3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</row>
    <row r="154" spans="1:13" ht="12" customHeight="1" x14ac:dyDescent="0.3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</row>
    <row r="155" spans="1:13" ht="12" customHeight="1" x14ac:dyDescent="0.3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</row>
    <row r="156" spans="1:13" ht="12" customHeight="1" x14ac:dyDescent="0.3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</row>
    <row r="157" spans="1:13" ht="12" customHeight="1" x14ac:dyDescent="0.3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</row>
    <row r="158" spans="1:13" ht="12" customHeight="1" x14ac:dyDescent="0.3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</row>
    <row r="159" spans="1:13" ht="12" customHeight="1" x14ac:dyDescent="0.3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</row>
    <row r="160" spans="1:13" ht="12" customHeight="1" x14ac:dyDescent="0.3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</row>
    <row r="161" spans="1:13" ht="12" customHeight="1" x14ac:dyDescent="0.3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</row>
    <row r="162" spans="1:13" ht="12" customHeight="1" x14ac:dyDescent="0.3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</row>
    <row r="163" spans="1:13" ht="12" customHeight="1" x14ac:dyDescent="0.3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4" spans="1:13" ht="12" customHeight="1" x14ac:dyDescent="0.3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</row>
    <row r="165" spans="1:13" ht="12" customHeight="1" x14ac:dyDescent="0.3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</row>
    <row r="166" spans="1:13" ht="12" customHeight="1" x14ac:dyDescent="0.3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</row>
    <row r="167" spans="1:13" ht="12" customHeight="1" x14ac:dyDescent="0.3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</row>
    <row r="168" spans="1:13" ht="12" customHeight="1" x14ac:dyDescent="0.3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</row>
    <row r="169" spans="1:13" ht="15.75" customHeight="1" x14ac:dyDescent="0.35"/>
    <row r="170" spans="1:13" ht="15.75" customHeight="1" x14ac:dyDescent="0.35"/>
    <row r="171" spans="1:13" ht="15.75" customHeight="1" x14ac:dyDescent="0.35"/>
    <row r="172" spans="1:13" ht="15.75" customHeight="1" x14ac:dyDescent="0.35"/>
    <row r="173" spans="1:13" ht="15.75" customHeight="1" x14ac:dyDescent="0.35"/>
    <row r="174" spans="1:13" ht="15.75" customHeight="1" x14ac:dyDescent="0.35"/>
    <row r="175" spans="1:13" ht="15.75" customHeight="1" x14ac:dyDescent="0.35"/>
    <row r="176" spans="1:13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</sheetData>
  <mergeCells count="13">
    <mergeCell ref="J15:J16"/>
    <mergeCell ref="B9:L9"/>
    <mergeCell ref="B10:L10"/>
    <mergeCell ref="B12:L12"/>
    <mergeCell ref="K13:L13"/>
    <mergeCell ref="B14:B16"/>
    <mergeCell ref="E14:J14"/>
    <mergeCell ref="K14:K16"/>
    <mergeCell ref="C14:C16"/>
    <mergeCell ref="E15:E16"/>
    <mergeCell ref="G15:G16"/>
    <mergeCell ref="I15:I16"/>
    <mergeCell ref="H15:H16"/>
  </mergeCells>
  <pageMargins left="0.70866141732283472" right="0.70866141732283472" top="0.35433070866141736" bottom="0.35433070866141736" header="0" footer="0"/>
  <pageSetup scale="47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7AC8-9E33-4D77-B874-521684897721}">
  <dimension ref="A1:F56"/>
  <sheetViews>
    <sheetView workbookViewId="0">
      <selection activeCell="M19" sqref="M19"/>
    </sheetView>
  </sheetViews>
  <sheetFormatPr defaultRowHeight="14.5" x14ac:dyDescent="0.35"/>
  <cols>
    <col min="1" max="1" width="9.453125" bestFit="1" customWidth="1"/>
    <col min="2" max="2" width="49.81640625" customWidth="1"/>
    <col min="3" max="3" width="21.81640625" hidden="1" customWidth="1"/>
    <col min="4" max="4" width="23.1796875" customWidth="1"/>
    <col min="5" max="5" width="24.7265625" customWidth="1"/>
    <col min="6" max="6" width="9.90625" bestFit="1" customWidth="1"/>
  </cols>
  <sheetData>
    <row r="1" spans="1:6" x14ac:dyDescent="0.35">
      <c r="A1" s="174" t="s">
        <v>6</v>
      </c>
      <c r="B1" s="179" t="s">
        <v>7</v>
      </c>
      <c r="C1" s="113" t="s">
        <v>24</v>
      </c>
      <c r="D1" s="114"/>
      <c r="E1" s="114"/>
    </row>
    <row r="2" spans="1:6" x14ac:dyDescent="0.35">
      <c r="A2" s="175"/>
      <c r="B2" s="175"/>
      <c r="C2" s="115" t="s">
        <v>10</v>
      </c>
      <c r="D2" s="108" t="s">
        <v>136</v>
      </c>
      <c r="E2" s="108" t="s">
        <v>101</v>
      </c>
    </row>
    <row r="3" spans="1:6" x14ac:dyDescent="0.35">
      <c r="A3" s="168"/>
      <c r="B3" s="168"/>
      <c r="C3" s="114"/>
      <c r="D3" s="108" t="s">
        <v>15</v>
      </c>
      <c r="E3" s="108" t="s">
        <v>15</v>
      </c>
    </row>
    <row r="4" spans="1:6" x14ac:dyDescent="0.35">
      <c r="A4" s="32">
        <v>512</v>
      </c>
      <c r="B4" s="33" t="s">
        <v>28</v>
      </c>
      <c r="C4" s="99">
        <f>SUM(C5:C7)</f>
        <v>0</v>
      </c>
      <c r="D4" s="101"/>
      <c r="E4" s="101"/>
      <c r="F4" s="96">
        <f>E4-D4</f>
        <v>0</v>
      </c>
    </row>
    <row r="5" spans="1:6" x14ac:dyDescent="0.35">
      <c r="A5" s="35">
        <v>5121</v>
      </c>
      <c r="B5" s="36" t="s">
        <v>30</v>
      </c>
      <c r="C5" s="100">
        <f>H5+G5+F5+D5</f>
        <v>0</v>
      </c>
      <c r="D5" s="116"/>
      <c r="E5" s="116"/>
      <c r="F5" s="96">
        <f t="shared" ref="F5:F56" si="0">E5-D5</f>
        <v>0</v>
      </c>
    </row>
    <row r="6" spans="1:6" x14ac:dyDescent="0.35">
      <c r="A6" s="38">
        <v>5123</v>
      </c>
      <c r="B6" s="36" t="s">
        <v>31</v>
      </c>
      <c r="C6" s="100">
        <f t="shared" ref="C6:C55" si="1">H6+G6+F6+D6</f>
        <v>0</v>
      </c>
      <c r="D6" s="116"/>
      <c r="E6" s="116"/>
      <c r="F6" s="96">
        <f t="shared" si="0"/>
        <v>0</v>
      </c>
    </row>
    <row r="7" spans="1:6" x14ac:dyDescent="0.35">
      <c r="A7" s="38">
        <v>5124</v>
      </c>
      <c r="B7" s="36" t="s">
        <v>80</v>
      </c>
      <c r="C7" s="100">
        <f t="shared" si="1"/>
        <v>0</v>
      </c>
      <c r="D7" s="116"/>
      <c r="E7" s="116"/>
      <c r="F7" s="96">
        <f t="shared" si="0"/>
        <v>0</v>
      </c>
    </row>
    <row r="8" spans="1:6" x14ac:dyDescent="0.35">
      <c r="A8" s="32">
        <v>513</v>
      </c>
      <c r="B8" s="33" t="s">
        <v>32</v>
      </c>
      <c r="C8" s="99">
        <f>SUM(C9:C10)</f>
        <v>0</v>
      </c>
      <c r="D8" s="101">
        <v>0</v>
      </c>
      <c r="E8" s="101">
        <v>0</v>
      </c>
      <c r="F8" s="96">
        <f t="shared" si="0"/>
        <v>0</v>
      </c>
    </row>
    <row r="9" spans="1:6" x14ac:dyDescent="0.35">
      <c r="A9" s="39">
        <v>5131</v>
      </c>
      <c r="B9" s="40" t="s">
        <v>34</v>
      </c>
      <c r="C9" s="100">
        <f t="shared" si="1"/>
        <v>0</v>
      </c>
      <c r="D9" s="116">
        <v>0</v>
      </c>
      <c r="E9" s="116">
        <v>0</v>
      </c>
      <c r="F9" s="96">
        <f t="shared" si="0"/>
        <v>0</v>
      </c>
    </row>
    <row r="10" spans="1:6" x14ac:dyDescent="0.35">
      <c r="A10" s="39">
        <v>5132</v>
      </c>
      <c r="B10" s="40" t="s">
        <v>35</v>
      </c>
      <c r="C10" s="100">
        <f t="shared" si="1"/>
        <v>0</v>
      </c>
      <c r="D10" s="116">
        <v>0</v>
      </c>
      <c r="E10" s="116">
        <v>0</v>
      </c>
      <c r="F10" s="96">
        <f t="shared" si="0"/>
        <v>0</v>
      </c>
    </row>
    <row r="11" spans="1:6" x14ac:dyDescent="0.35">
      <c r="A11" s="42">
        <v>514</v>
      </c>
      <c r="B11" s="33" t="s">
        <v>92</v>
      </c>
      <c r="C11" s="99">
        <f t="shared" si="1"/>
        <v>0</v>
      </c>
      <c r="D11" s="101"/>
      <c r="E11" s="101"/>
      <c r="F11" s="96">
        <f t="shared" si="0"/>
        <v>0</v>
      </c>
    </row>
    <row r="12" spans="1:6" x14ac:dyDescent="0.35">
      <c r="A12" s="42">
        <v>515</v>
      </c>
      <c r="B12" s="33" t="s">
        <v>94</v>
      </c>
      <c r="C12" s="99">
        <f t="shared" si="1"/>
        <v>0</v>
      </c>
      <c r="D12" s="101"/>
      <c r="E12" s="101"/>
      <c r="F12" s="96">
        <f t="shared" si="0"/>
        <v>0</v>
      </c>
    </row>
    <row r="13" spans="1:6" x14ac:dyDescent="0.35">
      <c r="A13" s="42">
        <v>520</v>
      </c>
      <c r="B13" s="33" t="s">
        <v>36</v>
      </c>
      <c r="C13" s="99">
        <f t="shared" si="1"/>
        <v>0</v>
      </c>
      <c r="D13" s="101"/>
      <c r="E13" s="101"/>
      <c r="F13" s="96">
        <f t="shared" si="0"/>
        <v>0</v>
      </c>
    </row>
    <row r="14" spans="1:6" ht="24.5" x14ac:dyDescent="0.35">
      <c r="A14" s="109">
        <v>521</v>
      </c>
      <c r="B14" s="33" t="s">
        <v>37</v>
      </c>
      <c r="C14" s="99">
        <f t="shared" si="1"/>
        <v>0</v>
      </c>
      <c r="D14" s="101"/>
      <c r="E14" s="101"/>
      <c r="F14" s="96">
        <f t="shared" si="0"/>
        <v>0</v>
      </c>
    </row>
    <row r="15" spans="1:6" x14ac:dyDescent="0.35">
      <c r="A15" s="111">
        <v>522</v>
      </c>
      <c r="B15" s="122" t="s">
        <v>38</v>
      </c>
      <c r="C15" s="99">
        <f t="shared" si="1"/>
        <v>0</v>
      </c>
      <c r="D15" s="98"/>
      <c r="E15" s="98"/>
      <c r="F15" s="96">
        <f t="shared" si="0"/>
        <v>0</v>
      </c>
    </row>
    <row r="16" spans="1:6" x14ac:dyDescent="0.35">
      <c r="A16" s="32">
        <v>525</v>
      </c>
      <c r="B16" s="33" t="s">
        <v>93</v>
      </c>
      <c r="C16" s="99">
        <f t="shared" si="1"/>
        <v>0</v>
      </c>
      <c r="D16" s="98"/>
      <c r="E16" s="98"/>
      <c r="F16" s="96">
        <f t="shared" si="0"/>
        <v>0</v>
      </c>
    </row>
    <row r="17" spans="1:6" x14ac:dyDescent="0.35">
      <c r="A17" s="32">
        <v>529</v>
      </c>
      <c r="B17" s="33" t="s">
        <v>39</v>
      </c>
      <c r="C17" s="99">
        <f>SUM(C18:C21)</f>
        <v>0</v>
      </c>
      <c r="D17" s="103"/>
      <c r="E17" s="103"/>
      <c r="F17" s="96">
        <f t="shared" si="0"/>
        <v>0</v>
      </c>
    </row>
    <row r="18" spans="1:6" x14ac:dyDescent="0.35">
      <c r="A18" s="43">
        <v>5290</v>
      </c>
      <c r="B18" s="123" t="s">
        <v>86</v>
      </c>
      <c r="C18" s="100">
        <f t="shared" si="1"/>
        <v>0</v>
      </c>
      <c r="D18" s="104"/>
      <c r="E18" s="104"/>
      <c r="F18" s="96">
        <f t="shared" si="0"/>
        <v>0</v>
      </c>
    </row>
    <row r="19" spans="1:6" x14ac:dyDescent="0.35">
      <c r="A19" s="45">
        <v>5291</v>
      </c>
      <c r="B19" s="124" t="s">
        <v>41</v>
      </c>
      <c r="C19" s="100">
        <f t="shared" si="1"/>
        <v>0</v>
      </c>
      <c r="D19" s="104"/>
      <c r="E19" s="104"/>
      <c r="F19" s="96">
        <f t="shared" si="0"/>
        <v>0</v>
      </c>
    </row>
    <row r="20" spans="1:6" x14ac:dyDescent="0.35">
      <c r="A20" s="45">
        <v>5293</v>
      </c>
      <c r="B20" s="124" t="s">
        <v>42</v>
      </c>
      <c r="C20" s="100">
        <f t="shared" si="1"/>
        <v>0</v>
      </c>
      <c r="D20" s="104"/>
      <c r="E20" s="104"/>
      <c r="F20" s="96">
        <f t="shared" si="0"/>
        <v>0</v>
      </c>
    </row>
    <row r="21" spans="1:6" x14ac:dyDescent="0.35">
      <c r="A21" s="45">
        <v>5294</v>
      </c>
      <c r="B21" s="125" t="s">
        <v>104</v>
      </c>
      <c r="C21" s="100">
        <f t="shared" si="1"/>
        <v>0</v>
      </c>
      <c r="D21" s="104"/>
      <c r="E21" s="104"/>
      <c r="F21" s="96">
        <f t="shared" si="0"/>
        <v>0</v>
      </c>
    </row>
    <row r="22" spans="1:6" x14ac:dyDescent="0.35">
      <c r="A22" s="32">
        <v>531</v>
      </c>
      <c r="B22" s="126" t="s">
        <v>43</v>
      </c>
      <c r="C22" s="99">
        <f>SUM(C23:C26)</f>
        <v>0</v>
      </c>
      <c r="D22" s="101"/>
      <c r="E22" s="101"/>
      <c r="F22" s="96">
        <f t="shared" si="0"/>
        <v>0</v>
      </c>
    </row>
    <row r="23" spans="1:6" x14ac:dyDescent="0.35">
      <c r="A23" s="46">
        <v>5311</v>
      </c>
      <c r="B23" s="47" t="s">
        <v>45</v>
      </c>
      <c r="C23" s="100">
        <f t="shared" si="1"/>
        <v>0</v>
      </c>
      <c r="D23" s="117"/>
      <c r="E23" s="117"/>
      <c r="F23" s="96">
        <f t="shared" si="0"/>
        <v>0</v>
      </c>
    </row>
    <row r="24" spans="1:6" x14ac:dyDescent="0.35">
      <c r="A24" s="49">
        <v>5312</v>
      </c>
      <c r="B24" s="92" t="s">
        <v>90</v>
      </c>
      <c r="C24" s="100">
        <f t="shared" si="1"/>
        <v>0</v>
      </c>
      <c r="D24" s="117"/>
      <c r="E24" s="117"/>
      <c r="F24" s="96">
        <f t="shared" si="0"/>
        <v>0</v>
      </c>
    </row>
    <row r="25" spans="1:6" x14ac:dyDescent="0.35">
      <c r="A25" s="49">
        <v>5314</v>
      </c>
      <c r="B25" s="92" t="s">
        <v>100</v>
      </c>
      <c r="C25" s="100">
        <f t="shared" si="1"/>
        <v>0</v>
      </c>
      <c r="D25" s="117"/>
      <c r="E25" s="117"/>
      <c r="F25" s="96">
        <f t="shared" si="0"/>
        <v>0</v>
      </c>
    </row>
    <row r="26" spans="1:6" x14ac:dyDescent="0.35">
      <c r="A26" s="49">
        <v>5319</v>
      </c>
      <c r="B26" s="47" t="s">
        <v>46</v>
      </c>
      <c r="C26" s="100">
        <f t="shared" si="1"/>
        <v>0</v>
      </c>
      <c r="D26" s="117"/>
      <c r="E26" s="117"/>
      <c r="F26" s="96">
        <f t="shared" si="0"/>
        <v>0</v>
      </c>
    </row>
    <row r="27" spans="1:6" x14ac:dyDescent="0.35">
      <c r="A27" s="51">
        <v>533</v>
      </c>
      <c r="B27" s="52" t="s">
        <v>48</v>
      </c>
      <c r="C27" s="99">
        <f>SUM(C28:C29)</f>
        <v>0</v>
      </c>
      <c r="D27" s="101"/>
      <c r="E27" s="101"/>
      <c r="F27" s="96">
        <f t="shared" si="0"/>
        <v>0</v>
      </c>
    </row>
    <row r="28" spans="1:6" x14ac:dyDescent="0.35">
      <c r="A28" s="43">
        <v>5330</v>
      </c>
      <c r="B28" s="90" t="s">
        <v>88</v>
      </c>
      <c r="C28" s="100">
        <f t="shared" si="1"/>
        <v>0</v>
      </c>
      <c r="D28" s="116"/>
      <c r="E28" s="116"/>
      <c r="F28" s="96">
        <f t="shared" si="0"/>
        <v>0</v>
      </c>
    </row>
    <row r="29" spans="1:6" x14ac:dyDescent="0.35">
      <c r="A29" s="43">
        <v>5333</v>
      </c>
      <c r="B29" s="90" t="s">
        <v>87</v>
      </c>
      <c r="C29" s="100">
        <f t="shared" si="1"/>
        <v>0</v>
      </c>
      <c r="D29" s="116"/>
      <c r="E29" s="116"/>
      <c r="F29" s="96">
        <f t="shared" si="0"/>
        <v>0</v>
      </c>
    </row>
    <row r="30" spans="1:6" x14ac:dyDescent="0.35">
      <c r="A30" s="51">
        <v>534</v>
      </c>
      <c r="B30" s="69" t="s">
        <v>50</v>
      </c>
      <c r="C30" s="99">
        <f t="shared" si="1"/>
        <v>0</v>
      </c>
      <c r="D30" s="101"/>
      <c r="E30" s="101"/>
      <c r="F30" s="96">
        <f t="shared" si="0"/>
        <v>0</v>
      </c>
    </row>
    <row r="31" spans="1:6" x14ac:dyDescent="0.35">
      <c r="A31" s="51">
        <v>535</v>
      </c>
      <c r="B31" s="69" t="s">
        <v>83</v>
      </c>
      <c r="C31" s="99">
        <f t="shared" si="1"/>
        <v>0</v>
      </c>
      <c r="D31" s="101"/>
      <c r="E31" s="101"/>
      <c r="F31" s="96">
        <f t="shared" si="0"/>
        <v>0</v>
      </c>
    </row>
    <row r="32" spans="1:6" x14ac:dyDescent="0.35">
      <c r="A32" s="51">
        <v>539</v>
      </c>
      <c r="B32" s="54" t="s">
        <v>52</v>
      </c>
      <c r="C32" s="118">
        <f t="shared" si="1"/>
        <v>0</v>
      </c>
      <c r="D32" s="101"/>
      <c r="E32" s="101"/>
      <c r="F32" s="96">
        <f t="shared" si="0"/>
        <v>0</v>
      </c>
    </row>
    <row r="33" spans="1:6" x14ac:dyDescent="0.35">
      <c r="A33" s="32">
        <v>550</v>
      </c>
      <c r="B33" s="33" t="s">
        <v>54</v>
      </c>
      <c r="C33" s="99">
        <f>SUM(C34:C40)</f>
        <v>0</v>
      </c>
      <c r="D33" s="103"/>
      <c r="E33" s="103"/>
      <c r="F33" s="96">
        <f t="shared" si="0"/>
        <v>0</v>
      </c>
    </row>
    <row r="34" spans="1:6" x14ac:dyDescent="0.35">
      <c r="A34" s="55">
        <v>5501</v>
      </c>
      <c r="B34" s="56" t="s">
        <v>56</v>
      </c>
      <c r="C34" s="100">
        <f t="shared" si="1"/>
        <v>0</v>
      </c>
      <c r="D34" s="104"/>
      <c r="E34" s="104"/>
      <c r="F34" s="96">
        <f t="shared" si="0"/>
        <v>0</v>
      </c>
    </row>
    <row r="35" spans="1:6" x14ac:dyDescent="0.35">
      <c r="A35" s="55">
        <v>5502</v>
      </c>
      <c r="B35" s="56" t="s">
        <v>57</v>
      </c>
      <c r="C35" s="100">
        <f t="shared" si="1"/>
        <v>0</v>
      </c>
      <c r="D35" s="104"/>
      <c r="E35" s="104"/>
      <c r="F35" s="96">
        <f t="shared" si="0"/>
        <v>0</v>
      </c>
    </row>
    <row r="36" spans="1:6" x14ac:dyDescent="0.35">
      <c r="A36" s="55">
        <v>5503</v>
      </c>
      <c r="B36" s="56" t="s">
        <v>58</v>
      </c>
      <c r="C36" s="100">
        <f t="shared" si="1"/>
        <v>0</v>
      </c>
      <c r="D36" s="104"/>
      <c r="E36" s="104"/>
      <c r="F36" s="96">
        <f t="shared" si="0"/>
        <v>0</v>
      </c>
    </row>
    <row r="37" spans="1:6" x14ac:dyDescent="0.35">
      <c r="A37" s="55">
        <v>5504</v>
      </c>
      <c r="B37" s="56" t="s">
        <v>59</v>
      </c>
      <c r="C37" s="100">
        <f t="shared" si="1"/>
        <v>0</v>
      </c>
      <c r="D37" s="104"/>
      <c r="E37" s="104"/>
      <c r="F37" s="96">
        <f t="shared" si="0"/>
        <v>0</v>
      </c>
    </row>
    <row r="38" spans="1:6" x14ac:dyDescent="0.35">
      <c r="A38" s="55">
        <v>5505</v>
      </c>
      <c r="B38" s="56" t="s">
        <v>60</v>
      </c>
      <c r="C38" s="100">
        <f t="shared" si="1"/>
        <v>0</v>
      </c>
      <c r="D38" s="104"/>
      <c r="E38" s="104"/>
      <c r="F38" s="96">
        <f t="shared" si="0"/>
        <v>0</v>
      </c>
    </row>
    <row r="39" spans="1:6" x14ac:dyDescent="0.35">
      <c r="A39" s="55">
        <v>5506</v>
      </c>
      <c r="B39" s="91" t="s">
        <v>89</v>
      </c>
      <c r="C39" s="100">
        <f t="shared" si="1"/>
        <v>0</v>
      </c>
      <c r="D39" s="104"/>
      <c r="E39" s="104"/>
      <c r="F39" s="96">
        <f t="shared" si="0"/>
        <v>0</v>
      </c>
    </row>
    <row r="40" spans="1:6" x14ac:dyDescent="0.35">
      <c r="A40" s="55">
        <v>5509</v>
      </c>
      <c r="B40" s="91" t="s">
        <v>91</v>
      </c>
      <c r="C40" s="100">
        <f t="shared" si="1"/>
        <v>0</v>
      </c>
      <c r="D40" s="104"/>
      <c r="E40" s="104"/>
      <c r="F40" s="96">
        <f t="shared" si="0"/>
        <v>0</v>
      </c>
    </row>
    <row r="41" spans="1:6" x14ac:dyDescent="0.35">
      <c r="A41" s="32">
        <v>551</v>
      </c>
      <c r="B41" s="33" t="s">
        <v>61</v>
      </c>
      <c r="C41" s="99">
        <f t="shared" si="1"/>
        <v>0</v>
      </c>
      <c r="D41" s="101"/>
      <c r="E41" s="101"/>
      <c r="F41" s="96">
        <f t="shared" si="0"/>
        <v>0</v>
      </c>
    </row>
    <row r="42" spans="1:6" x14ac:dyDescent="0.35">
      <c r="A42" s="32">
        <v>552</v>
      </c>
      <c r="B42" s="126" t="s">
        <v>63</v>
      </c>
      <c r="C42" s="99">
        <f>SUM(C43:C44)</f>
        <v>0</v>
      </c>
      <c r="D42" s="103"/>
      <c r="E42" s="103"/>
      <c r="F42" s="96">
        <f t="shared" si="0"/>
        <v>0</v>
      </c>
    </row>
    <row r="43" spans="1:6" x14ac:dyDescent="0.35">
      <c r="A43" s="35">
        <v>5520</v>
      </c>
      <c r="B43" s="85" t="s">
        <v>84</v>
      </c>
      <c r="C43" s="100">
        <f t="shared" si="1"/>
        <v>0</v>
      </c>
      <c r="D43" s="105"/>
      <c r="E43" s="105"/>
      <c r="F43" s="96">
        <f t="shared" si="0"/>
        <v>0</v>
      </c>
    </row>
    <row r="44" spans="1:6" x14ac:dyDescent="0.35">
      <c r="A44" s="35">
        <v>5523</v>
      </c>
      <c r="B44" s="85" t="s">
        <v>85</v>
      </c>
      <c r="C44" s="100">
        <f t="shared" si="1"/>
        <v>0</v>
      </c>
      <c r="D44" s="105"/>
      <c r="E44" s="105"/>
      <c r="F44" s="96">
        <f t="shared" si="0"/>
        <v>0</v>
      </c>
    </row>
    <row r="45" spans="1:6" x14ac:dyDescent="0.35">
      <c r="A45" s="32">
        <v>553</v>
      </c>
      <c r="B45" s="33" t="s">
        <v>65</v>
      </c>
      <c r="C45" s="99">
        <f t="shared" si="1"/>
        <v>0</v>
      </c>
      <c r="D45" s="101"/>
      <c r="E45" s="101"/>
      <c r="F45" s="96">
        <f t="shared" si="0"/>
        <v>0</v>
      </c>
    </row>
    <row r="46" spans="1:6" x14ac:dyDescent="0.35">
      <c r="A46" s="32">
        <v>554</v>
      </c>
      <c r="B46" s="33" t="s">
        <v>67</v>
      </c>
      <c r="C46" s="99">
        <f t="shared" si="1"/>
        <v>0</v>
      </c>
      <c r="D46" s="101"/>
      <c r="E46" s="101"/>
      <c r="F46" s="96">
        <f t="shared" si="0"/>
        <v>0</v>
      </c>
    </row>
    <row r="47" spans="1:6" x14ac:dyDescent="0.35">
      <c r="A47" s="32">
        <v>559</v>
      </c>
      <c r="B47" s="33" t="s">
        <v>95</v>
      </c>
      <c r="C47" s="99">
        <f t="shared" si="1"/>
        <v>0</v>
      </c>
      <c r="D47" s="101"/>
      <c r="E47" s="101"/>
      <c r="F47" s="96">
        <f t="shared" si="0"/>
        <v>0</v>
      </c>
    </row>
    <row r="48" spans="1:6" x14ac:dyDescent="0.35">
      <c r="A48" s="32">
        <v>563</v>
      </c>
      <c r="B48" s="33" t="s">
        <v>96</v>
      </c>
      <c r="C48" s="99">
        <f t="shared" si="1"/>
        <v>0</v>
      </c>
      <c r="D48" s="101"/>
      <c r="E48" s="101"/>
      <c r="F48" s="96">
        <f t="shared" si="0"/>
        <v>0</v>
      </c>
    </row>
    <row r="49" spans="1:6" x14ac:dyDescent="0.35">
      <c r="A49" s="32">
        <v>592</v>
      </c>
      <c r="B49" s="33" t="s">
        <v>97</v>
      </c>
      <c r="C49" s="99">
        <f t="shared" si="1"/>
        <v>0</v>
      </c>
      <c r="D49" s="101"/>
      <c r="E49" s="101"/>
      <c r="F49" s="96">
        <f t="shared" si="0"/>
        <v>0</v>
      </c>
    </row>
    <row r="50" spans="1:6" x14ac:dyDescent="0.35">
      <c r="A50" s="67" t="s">
        <v>81</v>
      </c>
      <c r="B50" s="68" t="s">
        <v>82</v>
      </c>
      <c r="C50" s="99">
        <f t="shared" si="1"/>
        <v>0</v>
      </c>
      <c r="D50" s="101"/>
      <c r="E50" s="101"/>
      <c r="F50" s="96">
        <f t="shared" si="0"/>
        <v>0</v>
      </c>
    </row>
    <row r="51" spans="1:6" x14ac:dyDescent="0.35">
      <c r="A51" s="57" t="s">
        <v>69</v>
      </c>
      <c r="B51" s="33" t="s">
        <v>70</v>
      </c>
      <c r="C51" s="99">
        <f>SUM(C52:C55)</f>
        <v>0</v>
      </c>
      <c r="D51" s="101"/>
      <c r="E51" s="101"/>
      <c r="F51" s="96">
        <f t="shared" si="0"/>
        <v>0</v>
      </c>
    </row>
    <row r="52" spans="1:6" x14ac:dyDescent="0.35">
      <c r="A52" s="58" t="s">
        <v>72</v>
      </c>
      <c r="B52" s="59" t="s">
        <v>73</v>
      </c>
      <c r="C52" s="100">
        <f t="shared" si="1"/>
        <v>0</v>
      </c>
      <c r="D52" s="116"/>
      <c r="E52" s="116"/>
      <c r="F52" s="96">
        <f t="shared" si="0"/>
        <v>0</v>
      </c>
    </row>
    <row r="53" spans="1:6" x14ac:dyDescent="0.35">
      <c r="A53" s="61" t="s">
        <v>74</v>
      </c>
      <c r="B53" s="59" t="s">
        <v>75</v>
      </c>
      <c r="C53" s="100">
        <f t="shared" si="1"/>
        <v>0</v>
      </c>
      <c r="D53" s="116"/>
      <c r="E53" s="116"/>
      <c r="F53" s="96">
        <f t="shared" si="0"/>
        <v>0</v>
      </c>
    </row>
    <row r="54" spans="1:6" x14ac:dyDescent="0.35">
      <c r="A54" s="61" t="s">
        <v>76</v>
      </c>
      <c r="B54" s="59" t="s">
        <v>77</v>
      </c>
      <c r="C54" s="100">
        <f t="shared" si="1"/>
        <v>0</v>
      </c>
      <c r="D54" s="116"/>
      <c r="E54" s="116"/>
      <c r="F54" s="96">
        <f t="shared" si="0"/>
        <v>0</v>
      </c>
    </row>
    <row r="55" spans="1:6" x14ac:dyDescent="0.35">
      <c r="A55" s="61" t="s">
        <v>98</v>
      </c>
      <c r="B55" s="59" t="s">
        <v>99</v>
      </c>
      <c r="C55" s="100">
        <f t="shared" si="1"/>
        <v>0</v>
      </c>
      <c r="D55" s="116"/>
      <c r="E55" s="116"/>
      <c r="F55" s="96">
        <f t="shared" si="0"/>
        <v>0</v>
      </c>
    </row>
    <row r="56" spans="1:6" x14ac:dyDescent="0.35">
      <c r="A56" s="62" t="s">
        <v>22</v>
      </c>
      <c r="B56" s="127"/>
      <c r="C56" s="119">
        <f>C51+C46+C45+C42+C41+C33+C32+C30+C27+C22+C17+C15+C14+C13+C8+C4+C50+C31+C11+C12+C16+C47+C48+C49</f>
        <v>0</v>
      </c>
      <c r="D56" s="119"/>
      <c r="E56" s="119"/>
      <c r="F56" s="96">
        <f t="shared" si="0"/>
        <v>0</v>
      </c>
    </row>
  </sheetData>
  <mergeCells count="2">
    <mergeCell ref="A1:A3"/>
    <mergeCell ref="B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ПОЧЕТНА</vt:lpstr>
      <vt:lpstr>ПРИХОДИ</vt:lpstr>
      <vt:lpstr>РАСХОДИ</vt:lpstr>
      <vt:lpstr>ФП-ИС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BoBogdanovic</dc:creator>
  <cp:lastModifiedBy>Slobodan Žegarac</cp:lastModifiedBy>
  <cp:lastPrinted>2022-12-08T13:44:44Z</cp:lastPrinted>
  <dcterms:created xsi:type="dcterms:W3CDTF">2017-01-05T09:01:39Z</dcterms:created>
  <dcterms:modified xsi:type="dcterms:W3CDTF">2026-03-25T12:52:12Z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defa4170-0d19-0005-0004-bc88714345d2_Enabled">
    <vt:lpwstr>true</vt:lpwstr>
  </property>
  <property fmtid="{D5CDD505-2E9C-101B-9397-08002B2CF9AE}" pid="9" name="MSIP_Label_defa4170-0d19-0005-0004-bc88714345d2_SetDate">
    <vt:lpwstr>2026-02-12T13:16:40Z</vt:lpwstr>
  </property>
  <property fmtid="{D5CDD505-2E9C-101B-9397-08002B2CF9AE}" pid="10" name="MSIP_Label_defa4170-0d19-0005-0004-bc88714345d2_Method">
    <vt:lpwstr>Standard</vt:lpwstr>
  </property>
  <property fmtid="{D5CDD505-2E9C-101B-9397-08002B2CF9AE}" pid="11" name="MSIP_Label_defa4170-0d19-0005-0004-bc88714345d2_Name">
    <vt:lpwstr>defa4170-0d19-0005-0004-bc88714345d2</vt:lpwstr>
  </property>
  <property fmtid="{D5CDD505-2E9C-101B-9397-08002B2CF9AE}" pid="12" name="MSIP_Label_defa4170-0d19-0005-0004-bc88714345d2_SiteId">
    <vt:lpwstr>01ece5d0-7eb4-4eb8-86d6-0f9ae610ef06</vt:lpwstr>
  </property>
  <property fmtid="{D5CDD505-2E9C-101B-9397-08002B2CF9AE}" pid="13" name="MSIP_Label_defa4170-0d19-0005-0004-bc88714345d2_ActionId">
    <vt:lpwstr>e57f4d71-08fa-4d45-bc15-7eb248315fa3</vt:lpwstr>
  </property>
  <property fmtid="{D5CDD505-2E9C-101B-9397-08002B2CF9AE}" pid="14" name="MSIP_Label_defa4170-0d19-0005-0004-bc88714345d2_ContentBits">
    <vt:lpwstr>0</vt:lpwstr>
  </property>
  <property fmtid="{D5CDD505-2E9C-101B-9397-08002B2CF9AE}" pid="15" name="MSIP_Label_defa4170-0d19-0005-0004-bc88714345d2_Tag">
    <vt:lpwstr>10, 3, 0, 1</vt:lpwstr>
  </property>
</Properties>
</file>